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zelic\Desktop\izvršenje konačno 1.-6.2026\"/>
    </mc:Choice>
  </mc:AlternateContent>
  <xr:revisionPtr revIDLastSave="0" documentId="13_ncr:1_{48F8226A-E6DE-4651-9F35-2D9D64C65A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POSEBNI DIO KIFOS" sheetId="18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7" i="6" l="1"/>
  <c r="D126" i="6"/>
  <c r="D99" i="6"/>
  <c r="D94" i="6"/>
  <c r="D48" i="6"/>
  <c r="D46" i="6"/>
  <c r="D36" i="6"/>
  <c r="D29" i="6"/>
  <c r="D24" i="6"/>
  <c r="D60" i="6"/>
  <c r="D19" i="6"/>
  <c r="D17" i="6"/>
  <c r="D12" i="6"/>
  <c r="G38" i="4" l="1"/>
  <c r="H38" i="4"/>
  <c r="H41" i="4"/>
  <c r="G41" i="4"/>
  <c r="H21" i="4"/>
  <c r="G21" i="4"/>
  <c r="F36" i="4"/>
  <c r="F16" i="4"/>
  <c r="G18" i="4"/>
  <c r="H18" i="4"/>
  <c r="F99" i="6"/>
  <c r="D8" i="18"/>
  <c r="C8" i="18"/>
  <c r="D97" i="18"/>
  <c r="D321" i="18"/>
  <c r="D325" i="18"/>
  <c r="D19" i="18" l="1"/>
  <c r="D12" i="18"/>
  <c r="C12" i="18"/>
  <c r="C19" i="18"/>
  <c r="D62" i="18"/>
  <c r="D186" i="18" l="1"/>
  <c r="C186" i="18"/>
  <c r="F98" i="6" l="1"/>
  <c r="C99" i="6"/>
  <c r="C98" i="6" s="1"/>
  <c r="D57" i="18" l="1"/>
  <c r="D30" i="18" l="1"/>
  <c r="K25" i="1"/>
  <c r="K24" i="1"/>
  <c r="K21" i="1"/>
  <c r="D70" i="18"/>
  <c r="C25" i="18"/>
  <c r="D25" i="18"/>
  <c r="C30" i="18"/>
  <c r="C57" i="18"/>
  <c r="E57" i="18" s="1"/>
  <c r="C62" i="18"/>
  <c r="C65" i="18"/>
  <c r="D65" i="18"/>
  <c r="C67" i="18"/>
  <c r="D67" i="18"/>
  <c r="C70" i="18"/>
  <c r="C81" i="18"/>
  <c r="D81" i="18"/>
  <c r="D347" i="18"/>
  <c r="C347" i="18"/>
  <c r="D344" i="18"/>
  <c r="C344" i="18"/>
  <c r="C325" i="18"/>
  <c r="D323" i="18"/>
  <c r="C323" i="18"/>
  <c r="C321" i="18"/>
  <c r="D302" i="18"/>
  <c r="C302" i="18"/>
  <c r="D298" i="18"/>
  <c r="C298" i="18"/>
  <c r="D295" i="18"/>
  <c r="C295" i="18"/>
  <c r="D285" i="18"/>
  <c r="C285" i="18"/>
  <c r="D282" i="18"/>
  <c r="C282" i="18"/>
  <c r="D279" i="18"/>
  <c r="C279" i="18"/>
  <c r="D276" i="18"/>
  <c r="C276" i="18"/>
  <c r="D272" i="18"/>
  <c r="D219" i="18" s="1"/>
  <c r="C272" i="18"/>
  <c r="D246" i="18"/>
  <c r="C246" i="18"/>
  <c r="C241" i="18"/>
  <c r="D217" i="18"/>
  <c r="C217" i="18"/>
  <c r="D215" i="18"/>
  <c r="C215" i="18"/>
  <c r="D203" i="18"/>
  <c r="C203" i="18"/>
  <c r="D200" i="18"/>
  <c r="C200" i="18"/>
  <c r="D197" i="18"/>
  <c r="C197" i="18"/>
  <c r="D194" i="18"/>
  <c r="C194" i="18"/>
  <c r="D192" i="18"/>
  <c r="C192" i="18"/>
  <c r="D158" i="18"/>
  <c r="C158" i="18"/>
  <c r="D151" i="18"/>
  <c r="C151" i="18"/>
  <c r="D137" i="18"/>
  <c r="C137" i="18"/>
  <c r="D134" i="18"/>
  <c r="C134" i="18"/>
  <c r="D131" i="18"/>
  <c r="C131" i="18"/>
  <c r="D129" i="18"/>
  <c r="C129" i="18"/>
  <c r="D123" i="18"/>
  <c r="C123" i="18"/>
  <c r="C97" i="18"/>
  <c r="D93" i="18"/>
  <c r="C93" i="18"/>
  <c r="D21" i="18"/>
  <c r="D11" i="18" s="1"/>
  <c r="C21" i="18"/>
  <c r="C11" i="18" s="1"/>
  <c r="E12" i="18"/>
  <c r="H14" i="10"/>
  <c r="H51" i="4"/>
  <c r="H50" i="4"/>
  <c r="H49" i="4"/>
  <c r="H47" i="4"/>
  <c r="H42" i="4"/>
  <c r="H43" i="4"/>
  <c r="H44" i="4"/>
  <c r="H45" i="4"/>
  <c r="H40" i="4"/>
  <c r="H37" i="4"/>
  <c r="H35" i="4"/>
  <c r="H33" i="4"/>
  <c r="H32" i="4"/>
  <c r="H29" i="4"/>
  <c r="H27" i="4"/>
  <c r="H22" i="4"/>
  <c r="H23" i="4"/>
  <c r="H24" i="4"/>
  <c r="H25" i="4"/>
  <c r="H20" i="4"/>
  <c r="H17" i="4"/>
  <c r="H15" i="4"/>
  <c r="H13" i="4"/>
  <c r="H12" i="4"/>
  <c r="F144" i="6"/>
  <c r="F141" i="6"/>
  <c r="F137" i="6"/>
  <c r="F134" i="6"/>
  <c r="F126" i="6"/>
  <c r="F122" i="6"/>
  <c r="F117" i="6"/>
  <c r="F115" i="6"/>
  <c r="F94" i="6"/>
  <c r="F91" i="6"/>
  <c r="F60" i="6"/>
  <c r="F57" i="6"/>
  <c r="F48" i="6"/>
  <c r="F46" i="6"/>
  <c r="F36" i="6"/>
  <c r="F29" i="6"/>
  <c r="F24" i="6"/>
  <c r="F19" i="6"/>
  <c r="F17" i="6"/>
  <c r="F12" i="6"/>
  <c r="E81" i="18" l="1"/>
  <c r="D297" i="18"/>
  <c r="E67" i="18"/>
  <c r="E25" i="18"/>
  <c r="E70" i="18"/>
  <c r="D343" i="18"/>
  <c r="D342" i="18" s="1"/>
  <c r="E347" i="18"/>
  <c r="E194" i="18"/>
  <c r="E62" i="18"/>
  <c r="E30" i="18"/>
  <c r="E151" i="18"/>
  <c r="C24" i="18"/>
  <c r="C23" i="18" s="1"/>
  <c r="E272" i="18"/>
  <c r="E65" i="18"/>
  <c r="E241" i="18"/>
  <c r="E123" i="18"/>
  <c r="C343" i="18"/>
  <c r="C342" i="18" s="1"/>
  <c r="C150" i="18"/>
  <c r="E344" i="18"/>
  <c r="D92" i="18"/>
  <c r="C10" i="18"/>
  <c r="E158" i="18"/>
  <c r="E97" i="18"/>
  <c r="E285" i="18"/>
  <c r="E302" i="18"/>
  <c r="E186" i="18"/>
  <c r="E203" i="18"/>
  <c r="C297" i="18"/>
  <c r="C92" i="18"/>
  <c r="C240" i="18"/>
  <c r="D240" i="18"/>
  <c r="D10" i="18"/>
  <c r="E246" i="18"/>
  <c r="D150" i="18"/>
  <c r="E93" i="18"/>
  <c r="E21" i="18"/>
  <c r="F121" i="6"/>
  <c r="F114" i="6"/>
  <c r="F90" i="6"/>
  <c r="F56" i="6"/>
  <c r="F23" i="6"/>
  <c r="F11" i="6"/>
  <c r="F63" i="2"/>
  <c r="F59" i="2"/>
  <c r="F68" i="2"/>
  <c r="F66" i="2"/>
  <c r="F55" i="2"/>
  <c r="F52" i="2"/>
  <c r="F48" i="2"/>
  <c r="F46" i="2"/>
  <c r="F42" i="2"/>
  <c r="F35" i="2"/>
  <c r="F29" i="2"/>
  <c r="F26" i="2"/>
  <c r="F23" i="2"/>
  <c r="F20" i="2"/>
  <c r="F15" i="2"/>
  <c r="F13" i="2"/>
  <c r="C144" i="6"/>
  <c r="C141" i="6"/>
  <c r="C137" i="6"/>
  <c r="C134" i="6"/>
  <c r="C126" i="6"/>
  <c r="C122" i="6"/>
  <c r="C117" i="6"/>
  <c r="C115" i="6"/>
  <c r="C94" i="6"/>
  <c r="C91" i="6"/>
  <c r="C60" i="6"/>
  <c r="C57" i="6"/>
  <c r="C48" i="6"/>
  <c r="C46" i="6"/>
  <c r="C36" i="6"/>
  <c r="C29" i="6"/>
  <c r="C24" i="6"/>
  <c r="C19" i="6"/>
  <c r="C17" i="6"/>
  <c r="C12" i="6"/>
  <c r="C68" i="2"/>
  <c r="C66" i="2"/>
  <c r="C63" i="2"/>
  <c r="C59" i="2"/>
  <c r="C55" i="2"/>
  <c r="C52" i="2"/>
  <c r="C48" i="2"/>
  <c r="C46" i="2"/>
  <c r="C42" i="2"/>
  <c r="C35" i="2"/>
  <c r="C29" i="2"/>
  <c r="C26" i="2"/>
  <c r="C23" i="2"/>
  <c r="C20" i="2"/>
  <c r="C15" i="2"/>
  <c r="C13" i="2"/>
  <c r="C70" i="2"/>
  <c r="D70" i="2"/>
  <c r="E70" i="2"/>
  <c r="F70" i="2"/>
  <c r="D11" i="2"/>
  <c r="E11" i="2"/>
  <c r="D10" i="6"/>
  <c r="C65" i="2" l="1"/>
  <c r="F12" i="2"/>
  <c r="H12" i="2" s="1"/>
  <c r="C12" i="2"/>
  <c r="D91" i="18"/>
  <c r="E92" i="18"/>
  <c r="E342" i="18"/>
  <c r="D24" i="18"/>
  <c r="D23" i="18" s="1"/>
  <c r="E343" i="18"/>
  <c r="E10" i="18"/>
  <c r="E150" i="18"/>
  <c r="E297" i="18"/>
  <c r="E240" i="18"/>
  <c r="E11" i="18"/>
  <c r="C91" i="18"/>
  <c r="F65" i="2"/>
  <c r="H65" i="2" s="1"/>
  <c r="F58" i="2"/>
  <c r="H58" i="2" s="1"/>
  <c r="F45" i="2"/>
  <c r="H45" i="2" s="1"/>
  <c r="F51" i="2"/>
  <c r="H51" i="2" s="1"/>
  <c r="F34" i="2"/>
  <c r="H34" i="2" s="1"/>
  <c r="C121" i="6"/>
  <c r="C114" i="6"/>
  <c r="C90" i="6"/>
  <c r="C56" i="6"/>
  <c r="C23" i="6"/>
  <c r="C11" i="6"/>
  <c r="C58" i="2"/>
  <c r="C51" i="2"/>
  <c r="C45" i="2"/>
  <c r="C34" i="2"/>
  <c r="C7" i="18" l="1"/>
  <c r="C6" i="18" s="1"/>
  <c r="E23" i="18"/>
  <c r="E24" i="18"/>
  <c r="E91" i="18"/>
  <c r="C113" i="6"/>
  <c r="C10" i="6"/>
  <c r="C11" i="2"/>
  <c r="E8" i="18" l="1"/>
  <c r="D7" i="18"/>
  <c r="F11" i="4"/>
  <c r="G13" i="4"/>
  <c r="F28" i="4"/>
  <c r="F26" i="4"/>
  <c r="F19" i="4"/>
  <c r="F39" i="4"/>
  <c r="F14" i="4"/>
  <c r="D6" i="18" l="1"/>
  <c r="E6" i="18" s="1"/>
  <c r="E7" i="18"/>
  <c r="F10" i="4"/>
  <c r="D11" i="4"/>
  <c r="H11" i="4" s="1"/>
  <c r="F31" i="4"/>
  <c r="D48" i="4"/>
  <c r="E48" i="4"/>
  <c r="F48" i="4"/>
  <c r="D46" i="4"/>
  <c r="E46" i="4"/>
  <c r="F46" i="4"/>
  <c r="D39" i="4"/>
  <c r="H39" i="4" s="1"/>
  <c r="E39" i="4"/>
  <c r="D36" i="4"/>
  <c r="H36" i="4" s="1"/>
  <c r="E36" i="4"/>
  <c r="D34" i="4"/>
  <c r="E34" i="4"/>
  <c r="F34" i="4"/>
  <c r="D31" i="4"/>
  <c r="E31" i="4"/>
  <c r="D28" i="4"/>
  <c r="H28" i="4" s="1"/>
  <c r="E28" i="4"/>
  <c r="D26" i="4"/>
  <c r="H26" i="4" s="1"/>
  <c r="E26" i="4"/>
  <c r="D19" i="4"/>
  <c r="H19" i="4" s="1"/>
  <c r="E19" i="4"/>
  <c r="D16" i="4"/>
  <c r="H16" i="4" s="1"/>
  <c r="E16" i="4"/>
  <c r="D14" i="4"/>
  <c r="H14" i="4" s="1"/>
  <c r="E14" i="4"/>
  <c r="E11" i="4"/>
  <c r="E10" i="6"/>
  <c r="F113" i="6"/>
  <c r="E113" i="6"/>
  <c r="D113" i="6"/>
  <c r="H48" i="4" l="1"/>
  <c r="H34" i="4"/>
  <c r="H31" i="4"/>
  <c r="H46" i="4"/>
  <c r="E9" i="6"/>
  <c r="D30" i="4"/>
  <c r="F30" i="4"/>
  <c r="E30" i="4"/>
  <c r="E10" i="4"/>
  <c r="D10" i="4"/>
  <c r="H10" i="4" s="1"/>
  <c r="D9" i="6"/>
  <c r="H30" i="4" l="1"/>
  <c r="F10" i="6"/>
  <c r="F9" i="6" s="1"/>
  <c r="G12" i="4" l="1"/>
  <c r="G15" i="4"/>
  <c r="G20" i="4"/>
  <c r="G22" i="4"/>
  <c r="G23" i="4"/>
  <c r="G24" i="4"/>
  <c r="G25" i="4"/>
  <c r="G27" i="4"/>
  <c r="G29" i="4"/>
  <c r="G32" i="4"/>
  <c r="G33" i="4"/>
  <c r="G35" i="4"/>
  <c r="G37" i="4"/>
  <c r="G40" i="4"/>
  <c r="G42" i="4"/>
  <c r="G43" i="4"/>
  <c r="G44" i="4"/>
  <c r="G45" i="4"/>
  <c r="G47" i="4"/>
  <c r="G49" i="4"/>
  <c r="G50" i="4"/>
  <c r="G51" i="4"/>
  <c r="G17" i="4" l="1"/>
  <c r="D14" i="8" l="1"/>
  <c r="C14" i="8"/>
  <c r="C13" i="8" s="1"/>
  <c r="D11" i="8"/>
  <c r="D10" i="8" s="1"/>
  <c r="C11" i="8"/>
  <c r="C10" i="8" s="1"/>
  <c r="C24" i="7"/>
  <c r="C22" i="7"/>
  <c r="C19" i="7"/>
  <c r="C18" i="7" s="1"/>
  <c r="D17" i="7"/>
  <c r="D12" i="7"/>
  <c r="D11" i="7" s="1"/>
  <c r="C12" i="7"/>
  <c r="C48" i="4"/>
  <c r="G48" i="4" s="1"/>
  <c r="C46" i="4"/>
  <c r="G46" i="4" s="1"/>
  <c r="C39" i="4"/>
  <c r="G39" i="4" s="1"/>
  <c r="C36" i="4"/>
  <c r="G36" i="4" s="1"/>
  <c r="C34" i="4"/>
  <c r="G34" i="4" s="1"/>
  <c r="C31" i="4"/>
  <c r="C28" i="4"/>
  <c r="G28" i="4" s="1"/>
  <c r="C26" i="4"/>
  <c r="G26" i="4" s="1"/>
  <c r="C19" i="4"/>
  <c r="G19" i="4" s="1"/>
  <c r="C16" i="4"/>
  <c r="G16" i="4" s="1"/>
  <c r="C14" i="4"/>
  <c r="G14" i="4" s="1"/>
  <c r="C11" i="4"/>
  <c r="C30" i="4" l="1"/>
  <c r="G30" i="4" s="1"/>
  <c r="G31" i="4"/>
  <c r="C10" i="4"/>
  <c r="D13" i="8"/>
  <c r="C10" i="2"/>
  <c r="D10" i="2"/>
  <c r="C9" i="6" l="1"/>
  <c r="C35" i="7" l="1"/>
  <c r="J25" i="1" l="1"/>
  <c r="J24" i="1"/>
  <c r="F11" i="8" l="1"/>
  <c r="F10" i="8" s="1"/>
  <c r="E11" i="8"/>
  <c r="F14" i="8"/>
  <c r="G14" i="8" s="1"/>
  <c r="E14" i="8"/>
  <c r="H16" i="8"/>
  <c r="G16" i="8"/>
  <c r="H18" i="8"/>
  <c r="H19" i="8"/>
  <c r="G19" i="8"/>
  <c r="H17" i="8"/>
  <c r="G17" i="8"/>
  <c r="H15" i="8"/>
  <c r="G15" i="8"/>
  <c r="H12" i="8"/>
  <c r="G12" i="8"/>
  <c r="E17" i="7"/>
  <c r="H22" i="1" s="1"/>
  <c r="G22" i="1"/>
  <c r="F19" i="7"/>
  <c r="G19" i="7"/>
  <c r="F24" i="7"/>
  <c r="H24" i="7" s="1"/>
  <c r="F22" i="7"/>
  <c r="G22" i="7" s="1"/>
  <c r="H26" i="7"/>
  <c r="G26" i="7"/>
  <c r="H25" i="7"/>
  <c r="G25" i="7"/>
  <c r="H23" i="7"/>
  <c r="G23" i="7"/>
  <c r="H21" i="7"/>
  <c r="G21" i="7"/>
  <c r="H20" i="7"/>
  <c r="G20" i="7"/>
  <c r="H19" i="7"/>
  <c r="H22" i="7" l="1"/>
  <c r="F18" i="7"/>
  <c r="H11" i="8"/>
  <c r="E13" i="8"/>
  <c r="G11" i="8"/>
  <c r="E10" i="8"/>
  <c r="H10" i="8" s="1"/>
  <c r="F13" i="8"/>
  <c r="H13" i="8" s="1"/>
  <c r="H14" i="8"/>
  <c r="G18" i="8"/>
  <c r="G10" i="8"/>
  <c r="G24" i="7"/>
  <c r="G13" i="8" l="1"/>
  <c r="F12" i="7"/>
  <c r="F11" i="7" s="1"/>
  <c r="E10" i="7"/>
  <c r="D10" i="7"/>
  <c r="C11" i="7"/>
  <c r="F15" i="7"/>
  <c r="F14" i="7" s="1"/>
  <c r="C15" i="7"/>
  <c r="C14" i="7" s="1"/>
  <c r="C10" i="7" l="1"/>
  <c r="F21" i="1" s="1"/>
  <c r="J21" i="1" s="1"/>
  <c r="F10" i="7"/>
  <c r="F28" i="7"/>
  <c r="C28" i="7"/>
  <c r="G28" i="7" s="1"/>
  <c r="F30" i="7"/>
  <c r="H30" i="7" s="1"/>
  <c r="C30" i="7"/>
  <c r="F33" i="7"/>
  <c r="H33" i="7" s="1"/>
  <c r="C33" i="7"/>
  <c r="C32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D11" i="10"/>
  <c r="C11" i="10"/>
  <c r="G14" i="10"/>
  <c r="H12" i="10"/>
  <c r="G12" i="10"/>
  <c r="F10" i="10" l="1"/>
  <c r="G11" i="10"/>
  <c r="H11" i="10"/>
  <c r="C10" i="10"/>
  <c r="D10" i="10"/>
  <c r="G30" i="7"/>
  <c r="F27" i="7"/>
  <c r="H27" i="7" s="1"/>
  <c r="H13" i="10"/>
  <c r="E10" i="10"/>
  <c r="H10" i="10" s="1"/>
  <c r="F32" i="7"/>
  <c r="H32" i="7" s="1"/>
  <c r="C27" i="7"/>
  <c r="G11" i="4"/>
  <c r="G13" i="10"/>
  <c r="G33" i="7"/>
  <c r="H35" i="7"/>
  <c r="H13" i="1"/>
  <c r="G78" i="6"/>
  <c r="H14" i="1"/>
  <c r="G14" i="1"/>
  <c r="H151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G10" i="1"/>
  <c r="E10" i="2"/>
  <c r="G64" i="2"/>
  <c r="H11" i="1"/>
  <c r="G11" i="1"/>
  <c r="G78" i="2"/>
  <c r="G32" i="7" l="1"/>
  <c r="G10" i="10"/>
  <c r="G27" i="7"/>
  <c r="C17" i="7"/>
  <c r="F17" i="7"/>
  <c r="I22" i="1" s="1"/>
  <c r="K22" i="1" s="1"/>
  <c r="H10" i="1"/>
  <c r="G10" i="4"/>
  <c r="H17" i="7"/>
  <c r="G34" i="2"/>
  <c r="G58" i="2"/>
  <c r="G45" i="2"/>
  <c r="G63" i="2"/>
  <c r="F11" i="2"/>
  <c r="H11" i="2" s="1"/>
  <c r="G51" i="2"/>
  <c r="G83" i="6"/>
  <c r="G17" i="7"/>
  <c r="G57" i="6"/>
  <c r="G13" i="1"/>
  <c r="G144" i="6"/>
  <c r="G126" i="6"/>
  <c r="G66" i="6"/>
  <c r="G46" i="6"/>
  <c r="H11" i="6"/>
  <c r="G141" i="6"/>
  <c r="G115" i="6"/>
  <c r="G107" i="6"/>
  <c r="G91" i="6"/>
  <c r="G74" i="6"/>
  <c r="G68" i="6"/>
  <c r="G48" i="6"/>
  <c r="G36" i="6"/>
  <c r="G29" i="6"/>
  <c r="G161" i="6"/>
  <c r="H121" i="6"/>
  <c r="G24" i="6"/>
  <c r="G17" i="6"/>
  <c r="G149" i="6"/>
  <c r="G157" i="6"/>
  <c r="G117" i="6"/>
  <c r="H98" i="6"/>
  <c r="G85" i="6"/>
  <c r="G80" i="6"/>
  <c r="G76" i="6"/>
  <c r="H56" i="6"/>
  <c r="G19" i="6"/>
  <c r="G60" i="6"/>
  <c r="G148" i="6"/>
  <c r="H148" i="6"/>
  <c r="G151" i="6"/>
  <c r="G99" i="6"/>
  <c r="G94" i="6"/>
  <c r="G71" i="6"/>
  <c r="G152" i="6"/>
  <c r="G134" i="6"/>
  <c r="G12" i="6"/>
  <c r="G103" i="6"/>
  <c r="G122" i="6"/>
  <c r="G137" i="6"/>
  <c r="G155" i="6"/>
  <c r="G159" i="6"/>
  <c r="G65" i="2"/>
  <c r="H71" i="2"/>
  <c r="G71" i="2"/>
  <c r="G84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J22" i="1" l="1"/>
  <c r="I23" i="1"/>
  <c r="G11" i="2"/>
  <c r="F10" i="2"/>
  <c r="H10" i="2" s="1"/>
  <c r="I10" i="1"/>
  <c r="K10" i="1" s="1"/>
  <c r="G12" i="2"/>
  <c r="G11" i="6"/>
  <c r="F10" i="1"/>
  <c r="F13" i="1"/>
  <c r="G56" i="6"/>
  <c r="G98" i="6"/>
  <c r="H114" i="6"/>
  <c r="G114" i="6"/>
  <c r="I14" i="1"/>
  <c r="K14" i="1" s="1"/>
  <c r="H154" i="6"/>
  <c r="G154" i="6"/>
  <c r="G121" i="6"/>
  <c r="G23" i="6"/>
  <c r="H23" i="6"/>
  <c r="H65" i="6"/>
  <c r="G65" i="6"/>
  <c r="H90" i="6"/>
  <c r="G90" i="6"/>
  <c r="G73" i="6"/>
  <c r="H73" i="6"/>
  <c r="H76" i="2"/>
  <c r="G87" i="2"/>
  <c r="F11" i="1"/>
  <c r="G23" i="1"/>
  <c r="G26" i="1" s="1"/>
  <c r="H12" i="1"/>
  <c r="K26" i="1" l="1"/>
  <c r="K23" i="1"/>
  <c r="I11" i="1"/>
  <c r="K11" i="1" s="1"/>
  <c r="J10" i="1"/>
  <c r="G76" i="2"/>
  <c r="F12" i="1"/>
  <c r="H9" i="6"/>
  <c r="I13" i="1"/>
  <c r="K13" i="1" s="1"/>
  <c r="F14" i="1"/>
  <c r="F15" i="1" s="1"/>
  <c r="H10" i="6"/>
  <c r="G10" i="6"/>
  <c r="G113" i="6"/>
  <c r="H113" i="6"/>
  <c r="H70" i="2"/>
  <c r="G70" i="2"/>
  <c r="H23" i="1"/>
  <c r="H15" i="1"/>
  <c r="G12" i="1"/>
  <c r="G15" i="1"/>
  <c r="F23" i="1"/>
  <c r="F26" i="1" s="1"/>
  <c r="I12" i="1"/>
  <c r="K12" i="1" l="1"/>
  <c r="J13" i="1"/>
  <c r="I15" i="1"/>
  <c r="J11" i="1"/>
  <c r="J12" i="1"/>
  <c r="G10" i="2"/>
  <c r="F16" i="1"/>
  <c r="F27" i="1" s="1"/>
  <c r="G9" i="6"/>
  <c r="J14" i="1"/>
  <c r="H26" i="1"/>
  <c r="J26" i="1"/>
  <c r="J23" i="1"/>
  <c r="H16" i="1"/>
  <c r="G16" i="1"/>
  <c r="J15" i="1" l="1"/>
  <c r="K15" i="1"/>
  <c r="G27" i="1"/>
  <c r="H27" i="1"/>
  <c r="I16" i="1"/>
  <c r="K16" i="1" s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<sst xmlns="http://schemas.openxmlformats.org/spreadsheetml/2006/main" count="1522" uniqueCount="585">
  <si>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</si>
  <si>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</si>
  <si>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</si>
  <si>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</si>
  <si>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</si>
  <si>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</si>
  <si>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</si>
  <si>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</si>
  <si>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</si>
  <si>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</si>
  <si>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</si>
  <si>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</si>
  <si>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</si>
  <si>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</si>
  <si>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</si>
  <si>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</si>
  <si>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</si>
  <si>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</si>
  <si>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</si>
  <si>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</si>
  <si>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</si>
  <si>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</si>
  <si>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</si>
  <si>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</si>
  <si>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</si>
  <si>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</si>
  <si>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</si>
  <si>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</si>
  <si>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</si>
  <si>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</si>
  <si>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</si>
  <si>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</si>
  <si>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</si>
  <si>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</si>
  <si>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</si>
  <si>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</si>
  <si>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</si>
  <si>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</si>
  <si>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</si>
  <si>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</si>
  <si>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</si>
  <si>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</si>
  <si>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</si>
  <si>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</si>
  <si>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</si>
  <si>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</si>
  <si>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</si>
  <si>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</si>
  <si>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</si>
  <si>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</si>
  <si>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</si>
  <si>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</si>
  <si>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</si>
  <si>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</si>
  <si>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</si>
  <si>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</si>
  <si>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</si>
  <si>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</si>
  <si>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</si>
  <si>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</si>
  <si>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</si>
  <si>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</si>
  <si>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</si>
  <si>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</si>
  <si>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</si>
  <si>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</si>
  <si>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</si>
  <si>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</si>
  <si>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</si>
  <si>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</si>
  <si>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</si>
  <si>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</si>
  <si>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</si>
  <si>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</si>
  <si>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</si>
  <si>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</si>
  <si>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</si>
  <si>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</si>
  <si>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</si>
  <si>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</si>
  <si>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</si>
  <si>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</si>
  <si>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</si>
  <si>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</si>
  <si>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</si>
  <si>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</si>
  <si>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</si>
  <si>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</si>
  <si>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</si>
  <si>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</si>
  <si>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</si>
  <si>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</si>
  <si>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</si>
  <si>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</si>
  <si>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</si>
  <si>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</si>
  <si>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</si>
  <si>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</si>
  <si>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</si>
  <si>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</si>
  <si>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</si>
  <si>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</si>
  <si>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</si>
  <si>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</si>
  <si>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</si>
  <si>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</si>
  <si>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</si>
  <si>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</si>
  <si>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</si>
  <si>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</si>
  <si>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</si>
  <si>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</si>
  <si>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</si>
  <si>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</si>
  <si>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</si>
  <si>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</si>
  <si>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</si>
  <si>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</si>
  <si>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</si>
  <si>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</si>
  <si>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</si>
  <si>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</si>
  <si>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</si>
  <si>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</si>
  <si>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</si>
  <si>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</si>
  <si>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</si>
  <si>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</si>
  <si>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</si>
  <si>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</si>
  <si>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</si>
  <si>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</si>
  <si>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</si>
  <si>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</si>
  <si>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</si>
  <si>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</si>
  <si>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</si>
  <si>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</si>
  <si>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</si>
  <si>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</si>
  <si>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</si>
  <si>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</si>
  <si>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</si>
  <si>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</si>
  <si>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</si>
  <si>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</si>
  <si>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</si>
  <si>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</si>
  <si>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</si>
  <si>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</si>
  <si>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</si>
  <si>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</si>
  <si>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</si>
  <si>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</si>
  <si>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</si>
  <si>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</si>
  <si>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</si>
  <si>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</si>
  <si>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</si>
  <si>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</si>
  <si>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</si>
  <si>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</si>
  <si>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</si>
  <si>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</si>
  <si>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</si>
  <si>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</si>
  <si>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</si>
  <si>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</si>
  <si>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</si>
  <si>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</si>
  <si>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</si>
  <si>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</si>
  <si>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</si>
  <si>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</si>
  <si>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</si>
  <si>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</si>
  <si>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</si>
  <si>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</si>
  <si>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</si>
  <si>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</si>
  <si>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</si>
  <si>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</si>
  <si>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</si>
  <si>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</si>
  <si>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</si>
  <si>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</si>
  <si>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</si>
  <si>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</si>
  <si>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</si>
  <si>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</si>
  <si>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</si>
  <si>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</si>
  <si>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</si>
  <si>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</si>
  <si>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</si>
  <si>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</si>
  <si>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</si>
  <si>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</si>
  <si>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</si>
  <si>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</si>
  <si>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</si>
  <si>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</si>
  <si>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</si>
  <si>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</si>
  <si>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</si>
  <si>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</si>
  <si>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</si>
  <si>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</si>
  <si>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</si>
  <si>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</si>
  <si>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</si>
  <si>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</si>
  <si>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</si>
  <si>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</si>
  <si>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</si>
  <si>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</si>
  <si>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</si>
  <si>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</si>
  <si>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</si>
  <si>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</si>
  <si>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</si>
  <si>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</si>
  <si>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</si>
  <si>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</si>
  <si>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</si>
  <si>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</si>
  <si>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</si>
  <si>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</si>
  <si>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</si>
  <si>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</si>
  <si>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</si>
  <si>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</si>
  <si>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</si>
  <si>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</si>
  <si>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</si>
  <si>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</si>
  <si>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</si>
  <si>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</si>
  <si>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</si>
  <si>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</si>
  <si>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</si>
  <si>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</si>
  <si>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</si>
  <si>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</si>
  <si>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</si>
  <si>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</si>
  <si>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</si>
  <si>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</si>
  <si>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</si>
  <si>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</si>
  <si>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</si>
  <si>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</si>
  <si>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</si>
  <si>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</si>
  <si>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</si>
  <si>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</si>
  <si>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</si>
  <si>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</si>
  <si>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</si>
  <si>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</si>
  <si>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</si>
  <si>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</si>
  <si>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</si>
  <si>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</si>
  <si>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</si>
  <si>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</si>
  <si>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</si>
  <si>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</si>
  <si>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</si>
  <si>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</si>
  <si>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</si>
  <si>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</si>
  <si>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</si>
  <si>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</si>
  <si>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</si>
  <si>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</si>
  <si>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</si>
  <si>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</si>
  <si>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</si>
  <si>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</si>
  <si>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</si>
  <si>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</si>
  <si>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</si>
  <si>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</si>
  <si>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</si>
  <si>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</si>
  <si>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</si>
  <si>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</si>
  <si>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</si>
  <si>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</si>
  <si>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</si>
  <si>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</si>
  <si>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</si>
  <si>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</si>
  <si>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</si>
  <si>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</si>
  <si>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</si>
  <si>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</si>
  <si>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</si>
  <si>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</si>
  <si>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</si>
  <si>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</si>
  <si>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</si>
  <si>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</si>
  <si>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</si>
  <si>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</si>
  <si>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</si>
  <si>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</si>
  <si>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</si>
  <si>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</si>
  <si>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</si>
  <si>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</si>
  <si>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</si>
  <si>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</si>
  <si>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</si>
  <si>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</si>
  <si>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</si>
  <si>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</si>
  <si>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</si>
  <si>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</si>
  <si>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</si>
  <si>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</si>
  <si>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</si>
  <si>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</si>
  <si>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</si>
  <si>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</si>
  <si>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</si>
  <si>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</si>
  <si>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</si>
  <si>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</si>
  <si>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</si>
  <si>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</si>
  <si>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</si>
  <si>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</si>
  <si>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</si>
  <si>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</si>
  <si>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</si>
  <si>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</si>
  <si>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</si>
  <si>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</si>
  <si>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</si>
  <si>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</si>
  <si>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</si>
  <si>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</si>
  <si>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</si>
  <si>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</si>
  <si>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</si>
  <si>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</si>
  <si>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</si>
  <si>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</si>
  <si>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</si>
  <si>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</si>
  <si>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</si>
  <si>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</si>
  <si>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</si>
  <si>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</si>
  <si>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</si>
  <si>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</si>
  <si>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</si>
  <si>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</si>
  <si>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</si>
  <si>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</si>
  <si>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</si>
  <si>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</si>
  <si>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</si>
  <si>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</si>
  <si>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</si>
  <si>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</si>
  <si>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</si>
  <si>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</si>
  <si>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</si>
  <si>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</si>
  <si>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</si>
  <si>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</si>
  <si>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</si>
  <si>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</si>
  <si>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</si>
  <si>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</si>
  <si>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</si>
  <si>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</si>
  <si>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</si>
  <si>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</si>
  <si>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</si>
  <si>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</si>
  <si>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</si>
  <si>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</si>
  <si>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</si>
  <si>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</si>
  <si>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</si>
  <si>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</si>
  <si>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</si>
  <si>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</si>
  <si>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</si>
  <si>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</si>
  <si>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</si>
  <si>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</si>
  <si>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</si>
  <si>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</si>
  <si>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</si>
  <si>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</si>
  <si>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</si>
  <si>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</si>
  <si>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</si>
  <si>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</si>
  <si>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</si>
  <si>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</si>
  <si>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</si>
  <si>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</si>
  <si>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</si>
  <si>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</si>
  <si>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</si>
  <si>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</si>
  <si>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</si>
  <si>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</si>
  <si>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</si>
  <si>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</si>
  <si>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</si>
  <si>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</si>
  <si>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</si>
  <si>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</si>
  <si>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</si>
  <si>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</si>
  <si>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</si>
  <si>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</si>
  <si>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</si>
  <si>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</si>
  <si>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</si>
  <si>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</si>
  <si>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</si>
  <si>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</si>
  <si>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</si>
  <si>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</si>
  <si>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</si>
  <si>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</si>
  <si>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</si>
  <si>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</si>
  <si>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</si>
  <si>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</si>
  <si>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</si>
  <si>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</si>
  <si>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</si>
  <si>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</si>
  <si>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</si>
  <si>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</si>
  <si>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</si>
  <si>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</si>
  <si>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</si>
  <si>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</si>
  <si>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</si>
  <si>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</si>
  <si>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</si>
  <si>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</si>
  <si>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</si>
  <si>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</si>
  <si>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</si>
  <si>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</si>
  <si>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</si>
  <si>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</si>
  <si>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</si>
  <si>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</si>
  <si>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</si>
  <si>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</si>
  <si>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</si>
  <si>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</si>
  <si>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</si>
  <si>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</si>
  <si>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</si>
  <si>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</si>
  <si>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</si>
  <si>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</si>
  <si>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</si>
  <si>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</si>
  <si>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</si>
  <si>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</si>
  <si>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</si>
  <si>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</si>
  <si>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</si>
  <si>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</si>
  <si>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</si>
  <si>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</si>
  <si>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</si>
  <si>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</si>
  <si>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</si>
  <si>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</si>
  <si>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</si>
  <si>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</si>
  <si>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</si>
  <si>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</si>
  <si>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</si>
  <si>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</si>
  <si>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</si>
  <si>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</si>
  <si>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</si>
  <si>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</si>
  <si>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</si>
  <si>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</si>
  <si>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</si>
  <si>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</si>
  <si>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</si>
  <si>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</si>
  <si>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</si>
  <si>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</si>
  <si>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</si>
  <si>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</si>
  <si>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</si>
  <si>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</si>
  <si>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</si>
  <si>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</si>
  <si>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</si>
  <si>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</si>
  <si>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</si>
  <si>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</si>
  <si>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</si>
  <si>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</si>
  <si>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</si>
  <si>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</si>
  <si>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</si>
  <si>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</si>
  <si>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</si>
  <si>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</si>
  <si>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</si>
  <si>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</si>
  <si>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</si>
  <si>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</si>
  <si>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</si>
  <si>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</si>
  <si>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</si>
  <si>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</si>
  <si>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Sveučilišta i veleučilišta u Republici Hrvatskoj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</si>
  <si>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</si>
  <si>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</si>
  <si>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</si>
  <si>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</si>
  <si>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</si>
  <si>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</si>
  <si>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</si>
  <si>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</si>
  <si>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</si>
  <si>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</si>
  <si>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</si>
  <si>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</si>
  <si>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</si>
  <si>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</si>
  <si>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</si>
  <si>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</si>
  <si>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</si>
  <si>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</si>
  <si>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</si>
  <si>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</si>
  <si>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</si>
  <si>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>II. POSEBNI DIO</t>
  </si>
  <si>
    <t>IZVJEŠTAJ PO PROGRAMSKOJ KLASIFIKACIJI</t>
  </si>
  <si>
    <t>08006</t>
  </si>
  <si>
    <t>OBRAZOVANJE</t>
  </si>
  <si>
    <t>VISOKO OBRAZOVANJE</t>
  </si>
  <si>
    <t>INDEKS
(4)/(3)</t>
  </si>
  <si>
    <t>3705</t>
  </si>
  <si>
    <t>5765111</t>
  </si>
  <si>
    <t>FSEU potres ožujak 2020. predfinanciran iz izvora 11</t>
  </si>
  <si>
    <t>K679084</t>
  </si>
  <si>
    <t>OP KONKURENTNOST I KOHEZIJA 2014.-2020., PRIORITET 1, 9 i 10</t>
  </si>
  <si>
    <t>Europski fond za regionalni razvoj (EFRR)</t>
  </si>
  <si>
    <t>563</t>
  </si>
  <si>
    <t>7=5/3*100</t>
  </si>
  <si>
    <t>INDEKS
(5)/(3)</t>
  </si>
  <si>
    <t>IZVORNI PLAN ILI REBALANS 
2026.</t>
  </si>
  <si>
    <t>OSTVARENJE/IZVRŠENJE 
01.2026. - 6.2026.</t>
  </si>
  <si>
    <t>TEKUĆI PLAN 
2026.</t>
  </si>
  <si>
    <t>OSTVARENJE/IZVRŠENJE 
01.2025. - 6.2025.</t>
  </si>
  <si>
    <t>51000</t>
  </si>
  <si>
    <t>Erasmus+ mobilnost djelatnika</t>
  </si>
  <si>
    <t>UNIOS- Projekt za jačanje kapaciteta mladih znanstvenika</t>
  </si>
  <si>
    <t>Unios-Projekt za jačanje kapaciteta mladih znanstvenika</t>
  </si>
  <si>
    <t>50</t>
  </si>
  <si>
    <t>A679134</t>
  </si>
  <si>
    <t>A679135</t>
  </si>
  <si>
    <t>PROGRAMSKO I OSTALO FINANCIRANJE JAVNIH VISOKIH UČILIŠTA -IZ EVIDENCIJSKIH PRIHODA</t>
  </si>
  <si>
    <t>PROGRAMSKO FINANCIRANJE JAVNIH VISOKIH UČILIŠTA 2025.-2029.</t>
  </si>
  <si>
    <t>RAZVOJ SUSTAVA PROGRAMSKIH SPORAZUMA ZA FINANCIRANJE SVEUČILIŠTA I ZNANSTVENIH INSTITUTA USMJERENIH NA INOVACIJE, ISTRAŽIVANJE I RAZVOJ - NPOO (C3.2. R1-I1 )</t>
  </si>
  <si>
    <t>Mehanizam za oporavak i otpornost – besp</t>
  </si>
  <si>
    <t>A679136</t>
  </si>
  <si>
    <t>Napomena : Iznosi u stupcima "OSTVARENJE/IZVRŠENJE 1.-6.2025." i "OSTVARENJE/IZVRŠENJE 1.-6. 2026." iskazuju se na dvije decimale.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</si>
  <si>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                                                                                                                                                 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</t>
  </si>
  <si>
    <t xml:space="preserve">**Ako Opći i Posebni dio polugodišnjeg izvještaja ne sadrži "TEKUĆI PLAN 2026.", "INDEKS"("OSTVARENJE/IZVRŠENJE 1.-6.2026."/"TEKUĆI PLAN 2026.") iskazuje se kao "OSTVARENJE/IZVRŠENJE 1.-6.2026."/"IZVORNI PLAN 2026." ODNOSNO "REBALANS 2026." </t>
  </si>
  <si>
    <r>
      <t>POLUGODIŠNJI IZVJEŠTAJ O IZVRŠENJU FIN</t>
    </r>
    <r>
      <rPr>
        <b/>
        <sz val="12"/>
        <rFont val="Arial"/>
        <family val="2"/>
      </rPr>
      <t>ANCIJSKOG PLANA, SVEUČILIŠTE JOSIPA JURJA STROSSMAYERA U OSIJEKU- KINEZIOLOŠKI FAKULTET OSIJEK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</si>
</sst>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FF0000"/>
      <name val="Times New Roman"/>
      <family val="1"/>
    </font>
    <font>
      <sz val="8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51">
    <xf numFmtId="0" fontId="0" fillId="0" borderId="0"/>
    <xf numFmtId="0" fontId="5" fillId="0" borderId="0"/>
    <xf numFmtId="0" fontId="8" fillId="5" borderId="6" applyNumberFormat="0" applyProtection="0">
      <alignment horizontal="left" vertical="center" indent="1"/>
    </xf>
    <xf numFmtId="4" fontId="22" fillId="6" borderId="6" applyNumberFormat="0" applyProtection="0">
      <alignment vertical="center"/>
    </xf>
    <xf numFmtId="0" fontId="16" fillId="7" borderId="6" applyNumberFormat="0" applyProtection="0">
      <alignment horizontal="left" vertical="center" indent="1"/>
    </xf>
    <xf numFmtId="0" fontId="23" fillId="5" borderId="6" applyNumberFormat="0" applyProtection="0">
      <alignment horizontal="center" vertical="center"/>
    </xf>
    <xf numFmtId="0" fontId="21" fillId="0" borderId="6" applyNumberFormat="0" applyProtection="0">
      <alignment horizontal="left" vertical="center" wrapText="1" justifyLastLine="1"/>
    </xf>
    <xf numFmtId="0" fontId="21" fillId="0" borderId="6" applyNumberFormat="0" applyProtection="0">
      <alignment horizontal="left" vertical="center" wrapText="1"/>
    </xf>
    <xf numFmtId="4" fontId="24" fillId="0" borderId="6" applyNumberFormat="0" applyProtection="0">
      <alignment horizontal="right" vertical="center"/>
    </xf>
    <xf numFmtId="0" fontId="21" fillId="0" borderId="6" applyNumberFormat="0" applyProtection="0">
      <alignment horizontal="left" vertical="center" wrapText="1"/>
    </xf>
    <xf numFmtId="0" fontId="26" fillId="0" borderId="6" applyNumberFormat="0" applyProtection="0">
      <alignment horizontal="left" vertical="center" wrapText="1"/>
    </xf>
    <xf numFmtId="4" fontId="22" fillId="8" borderId="6" applyNumberFormat="0" applyProtection="0">
      <alignment horizontal="left" vertical="center" indent="1"/>
    </xf>
    <xf numFmtId="0" fontId="30" fillId="0" borderId="0"/>
    <xf numFmtId="0" fontId="34" fillId="0" borderId="0"/>
    <xf numFmtId="0" fontId="4" fillId="0" borderId="0"/>
    <xf numFmtId="0" fontId="15" fillId="0" borderId="0"/>
    <xf numFmtId="4" fontId="31" fillId="6" borderId="6" applyNumberFormat="0" applyProtection="0">
      <alignment vertical="center"/>
    </xf>
    <xf numFmtId="4" fontId="22" fillId="6" borderId="6" applyNumberFormat="0" applyProtection="0">
      <alignment horizontal="left" vertical="center" indent="1"/>
    </xf>
    <xf numFmtId="4" fontId="22" fillId="6" borderId="6" applyNumberFormat="0" applyProtection="0">
      <alignment horizontal="left" vertical="center" indent="1"/>
    </xf>
    <xf numFmtId="4" fontId="22" fillId="9" borderId="6" applyNumberFormat="0" applyProtection="0">
      <alignment horizontal="right" vertical="center"/>
    </xf>
    <xf numFmtId="4" fontId="22" fillId="10" borderId="6" applyNumberFormat="0" applyProtection="0">
      <alignment horizontal="right" vertical="center"/>
    </xf>
    <xf numFmtId="4" fontId="22" fillId="11" borderId="6" applyNumberFormat="0" applyProtection="0">
      <alignment horizontal="right" vertical="center"/>
    </xf>
    <xf numFmtId="4" fontId="22" fillId="12" borderId="6" applyNumberFormat="0" applyProtection="0">
      <alignment horizontal="right" vertical="center"/>
    </xf>
    <xf numFmtId="4" fontId="22" fillId="13" borderId="6" applyNumberFormat="0" applyProtection="0">
      <alignment horizontal="right" vertical="center"/>
    </xf>
    <xf numFmtId="4" fontId="22" fillId="14" borderId="6" applyNumberFormat="0" applyProtection="0">
      <alignment horizontal="right" vertical="center"/>
    </xf>
    <xf numFmtId="4" fontId="22" fillId="15" borderId="6" applyNumberFormat="0" applyProtection="0">
      <alignment horizontal="right" vertical="center"/>
    </xf>
    <xf numFmtId="4" fontId="22" fillId="16" borderId="6" applyNumberFormat="0" applyProtection="0">
      <alignment horizontal="right" vertical="center"/>
    </xf>
    <xf numFmtId="4" fontId="22" fillId="17" borderId="6" applyNumberFormat="0" applyProtection="0">
      <alignment horizontal="right" vertical="center"/>
    </xf>
    <xf numFmtId="4" fontId="27" fillId="18" borderId="6" applyNumberFormat="0" applyProtection="0">
      <alignment horizontal="left" vertical="center" indent="1"/>
    </xf>
    <xf numFmtId="4" fontId="22" fillId="19" borderId="8" applyNumberFormat="0" applyProtection="0">
      <alignment horizontal="left" vertical="center" indent="1"/>
    </xf>
    <xf numFmtId="4" fontId="6" fillId="20" borderId="0" applyNumberFormat="0" applyProtection="0">
      <alignment horizontal="left" vertical="center" indent="1"/>
    </xf>
    <xf numFmtId="4" fontId="15" fillId="19" borderId="6" applyNumberFormat="0" applyProtection="0">
      <alignment horizontal="left" vertical="center" indent="1"/>
    </xf>
    <xf numFmtId="4" fontId="15" fillId="7" borderId="6" applyNumberFormat="0" applyProtection="0">
      <alignment horizontal="left" vertical="center" indent="1"/>
    </xf>
    <xf numFmtId="0" fontId="16" fillId="21" borderId="6" applyNumberFormat="0" applyProtection="0">
      <alignment horizontal="left" vertical="center" indent="1"/>
    </xf>
    <xf numFmtId="0" fontId="16" fillId="22" borderId="6" applyNumberFormat="0" applyProtection="0">
      <alignment horizontal="left" vertical="center" indent="1"/>
    </xf>
    <xf numFmtId="0" fontId="16" fillId="23" borderId="6" applyNumberFormat="0" applyProtection="0">
      <alignment horizontal="left" vertical="center" indent="1"/>
    </xf>
    <xf numFmtId="0" fontId="30" fillId="0" borderId="0"/>
    <xf numFmtId="0" fontId="34" fillId="0" borderId="0"/>
    <xf numFmtId="4" fontId="22" fillId="8" borderId="6" applyNumberFormat="0" applyProtection="0">
      <alignment vertical="center"/>
    </xf>
    <xf numFmtId="4" fontId="31" fillId="8" borderId="6" applyNumberFormat="0" applyProtection="0">
      <alignment vertical="center"/>
    </xf>
    <xf numFmtId="4" fontId="22" fillId="8" borderId="6" applyNumberFormat="0" applyProtection="0">
      <alignment horizontal="left" vertical="center" indent="1"/>
    </xf>
    <xf numFmtId="4" fontId="31" fillId="19" borderId="6" applyNumberFormat="0" applyProtection="0">
      <alignment horizontal="right" vertical="center"/>
    </xf>
    <xf numFmtId="0" fontId="26" fillId="23" borderId="6" applyNumberFormat="0" applyProtection="0">
      <alignment horizontal="left" vertical="center" indent="1"/>
    </xf>
    <xf numFmtId="0" fontId="8" fillId="5" borderId="6" applyNumberFormat="0" applyProtection="0">
      <alignment horizontal="center" vertical="top" wrapText="1"/>
    </xf>
    <xf numFmtId="0" fontId="33" fillId="0" borderId="0" applyNumberFormat="0" applyProtection="0"/>
    <xf numFmtId="4" fontId="32" fillId="19" borderId="6" applyNumberFormat="0" applyProtection="0">
      <alignment horizontal="right" vertical="center"/>
    </xf>
    <xf numFmtId="0" fontId="3" fillId="0" borderId="0"/>
    <xf numFmtId="0" fontId="16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312">
    <xf numFmtId="0" fontId="0" fillId="0" borderId="0" xfId="0"/>
    <xf numFmtId="0" fontId="0" fillId="0" borderId="0" xfId="0" applyFill="1"/>
    <xf numFmtId="0" fontId="7" fillId="0" borderId="0" xfId="1" applyFont="1" applyAlignment="1">
      <alignment horizontal="center" vertical="center" wrapText="1"/>
    </xf>
    <xf numFmtId="4" fontId="7" fillId="0" borderId="0" xfId="1" applyNumberFormat="1" applyFont="1" applyAlignment="1">
      <alignment horizontal="center" vertical="center" wrapText="1"/>
    </xf>
    <xf numFmtId="3" fontId="7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" fontId="6" fillId="0" borderId="0" xfId="1" applyNumberFormat="1" applyFont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 wrapText="1"/>
    </xf>
    <xf numFmtId="4" fontId="11" fillId="0" borderId="1" xfId="1" applyNumberFormat="1" applyFont="1" applyBorder="1" applyAlignment="1">
      <alignment horizontal="right" vertical="center"/>
    </xf>
    <xf numFmtId="4" fontId="12" fillId="0" borderId="2" xfId="1" quotePrefix="1" applyNumberFormat="1" applyFont="1" applyBorder="1" applyAlignment="1">
      <alignment horizontal="center" vertical="center" wrapText="1"/>
    </xf>
    <xf numFmtId="3" fontId="12" fillId="0" borderId="2" xfId="1" quotePrefix="1" applyNumberFormat="1" applyFont="1" applyBorder="1" applyAlignment="1">
      <alignment horizontal="center" vertical="center" wrapText="1"/>
    </xf>
    <xf numFmtId="3" fontId="13" fillId="2" borderId="2" xfId="1" applyNumberFormat="1" applyFont="1" applyFill="1" applyBorder="1" applyAlignment="1">
      <alignment horizontal="center" vertical="center" wrapText="1"/>
    </xf>
    <xf numFmtId="4" fontId="13" fillId="2" borderId="2" xfId="1" applyNumberFormat="1" applyFont="1" applyFill="1" applyBorder="1" applyAlignment="1">
      <alignment horizontal="center" vertical="center" wrapText="1"/>
    </xf>
    <xf numFmtId="4" fontId="8" fillId="0" borderId="2" xfId="1" applyNumberFormat="1" applyFont="1" applyFill="1" applyBorder="1" applyAlignment="1">
      <alignment vertical="center" wrapText="1"/>
    </xf>
    <xf numFmtId="4" fontId="8" fillId="0" borderId="2" xfId="1" applyNumberFormat="1" applyFont="1" applyFill="1" applyBorder="1" applyAlignment="1">
      <alignment horizontal="right" vertical="center" wrapText="1"/>
    </xf>
    <xf numFmtId="4" fontId="8" fillId="3" borderId="2" xfId="1" applyNumberFormat="1" applyFont="1" applyFill="1" applyBorder="1" applyAlignment="1">
      <alignment vertical="center"/>
    </xf>
    <xf numFmtId="0" fontId="8" fillId="3" borderId="3" xfId="1" applyFont="1" applyFill="1" applyBorder="1" applyAlignment="1">
      <alignment horizontal="left" vertical="center"/>
    </xf>
    <xf numFmtId="0" fontId="8" fillId="3" borderId="4" xfId="1" applyFont="1" applyFill="1" applyBorder="1" applyAlignment="1">
      <alignment vertical="center"/>
    </xf>
    <xf numFmtId="4" fontId="8" fillId="3" borderId="2" xfId="1" applyNumberFormat="1" applyFont="1" applyFill="1" applyBorder="1" applyAlignment="1">
      <alignment vertical="center" wrapText="1"/>
    </xf>
    <xf numFmtId="0" fontId="14" fillId="0" borderId="0" xfId="1" applyFont="1" applyAlignment="1">
      <alignment horizontal="center" vertical="center" wrapText="1"/>
    </xf>
    <xf numFmtId="4" fontId="14" fillId="0" borderId="0" xfId="1" applyNumberFormat="1" applyFont="1" applyAlignment="1">
      <alignment horizontal="center" vertical="center" wrapText="1"/>
    </xf>
    <xf numFmtId="4" fontId="15" fillId="0" borderId="0" xfId="1" applyNumberFormat="1" applyFont="1"/>
    <xf numFmtId="4" fontId="12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wrapText="1"/>
    </xf>
    <xf numFmtId="4" fontId="17" fillId="0" borderId="0" xfId="0" applyNumberFormat="1" applyFont="1" applyFill="1"/>
    <xf numFmtId="3" fontId="17" fillId="0" borderId="0" xfId="0" applyNumberFormat="1" applyFont="1" applyFill="1"/>
    <xf numFmtId="0" fontId="6" fillId="0" borderId="0" xfId="14" applyFont="1" applyFill="1" applyAlignment="1">
      <alignment vertical="center" wrapText="1"/>
    </xf>
    <xf numFmtId="0" fontId="30" fillId="0" borderId="0" xfId="12"/>
    <xf numFmtId="0" fontId="17" fillId="0" borderId="0" xfId="12" applyFont="1" applyFill="1" applyAlignment="1">
      <alignment horizontal="center" vertical="center"/>
    </xf>
    <xf numFmtId="0" fontId="20" fillId="0" borderId="0" xfId="12" applyFont="1" applyFill="1" applyAlignment="1">
      <alignment horizontal="center" vertical="center"/>
    </xf>
    <xf numFmtId="0" fontId="30" fillId="0" borderId="0" xfId="12" applyFill="1"/>
    <xf numFmtId="0" fontId="30" fillId="0" borderId="0" xfId="12" applyFill="1" applyBorder="1"/>
    <xf numFmtId="0" fontId="7" fillId="0" borderId="0" xfId="14" applyFont="1" applyFill="1" applyAlignment="1">
      <alignment horizontal="center" vertical="center" wrapText="1"/>
    </xf>
    <xf numFmtId="0" fontId="15" fillId="0" borderId="0" xfId="14" applyFont="1" applyFill="1" applyAlignment="1">
      <alignment vertical="center" wrapText="1"/>
    </xf>
    <xf numFmtId="0" fontId="20" fillId="0" borderId="0" xfId="12" applyFont="1" applyFill="1" applyBorder="1" applyAlignment="1">
      <alignment horizontal="center" vertical="center"/>
    </xf>
    <xf numFmtId="4" fontId="24" fillId="0" borderId="0" xfId="8" applyNumberFormat="1" applyFont="1" applyFill="1" applyBorder="1">
      <alignment horizontal="right" vertical="center"/>
    </xf>
    <xf numFmtId="3" fontId="24" fillId="0" borderId="0" xfId="8" applyNumberFormat="1" applyFont="1" applyFill="1" applyBorder="1">
      <alignment horizontal="right" vertical="center"/>
    </xf>
    <xf numFmtId="0" fontId="16" fillId="0" borderId="0" xfId="12" applyFont="1" applyFill="1" applyBorder="1"/>
    <xf numFmtId="0" fontId="26" fillId="0" borderId="0" xfId="12" applyFont="1" applyFill="1" applyBorder="1"/>
    <xf numFmtId="0" fontId="26" fillId="0" borderId="0" xfId="10" quotePrefix="1" applyFont="1" applyFill="1" applyBorder="1">
      <alignment horizontal="left" vertical="center" wrapText="1"/>
    </xf>
    <xf numFmtId="0" fontId="24" fillId="0" borderId="0" xfId="8" applyNumberFormat="1" applyFont="1" applyFill="1" applyBorder="1">
      <alignment horizontal="right" vertical="center"/>
    </xf>
    <xf numFmtId="0" fontId="26" fillId="0" borderId="0" xfId="10" quotePrefix="1" applyFont="1" applyFill="1" applyBorder="1" applyAlignment="1">
      <alignment horizontal="left" vertical="center" wrapText="1" indent="6"/>
    </xf>
    <xf numFmtId="1" fontId="19" fillId="4" borderId="4" xfId="12" applyNumberFormat="1" applyFont="1" applyFill="1" applyBorder="1" applyAlignment="1">
      <alignment horizontal="center" vertical="center"/>
    </xf>
    <xf numFmtId="0" fontId="30" fillId="0" borderId="0" xfId="12"/>
    <xf numFmtId="0" fontId="17" fillId="0" borderId="0" xfId="12" applyFont="1" applyFill="1" applyAlignment="1">
      <alignment horizontal="center" vertical="center"/>
    </xf>
    <xf numFmtId="0" fontId="20" fillId="0" borderId="0" xfId="12" applyFont="1" applyFill="1" applyAlignment="1">
      <alignment horizontal="center" vertical="center"/>
    </xf>
    <xf numFmtId="0" fontId="30" fillId="0" borderId="0" xfId="12" applyFill="1"/>
    <xf numFmtId="0" fontId="30" fillId="0" borderId="0" xfId="12" applyFill="1" applyBorder="1"/>
    <xf numFmtId="0" fontId="7" fillId="0" borderId="0" xfId="14" applyFont="1" applyFill="1" applyAlignment="1">
      <alignment horizontal="center" vertical="center" wrapText="1"/>
    </xf>
    <xf numFmtId="0" fontId="15" fillId="0" borderId="0" xfId="14" applyFont="1" applyFill="1" applyAlignment="1">
      <alignment vertical="center" wrapText="1"/>
    </xf>
    <xf numFmtId="0" fontId="20" fillId="0" borderId="0" xfId="12" applyFont="1" applyFill="1" applyBorder="1" applyAlignment="1">
      <alignment horizontal="center" vertical="center"/>
    </xf>
    <xf numFmtId="0" fontId="16" fillId="0" borderId="0" xfId="12" applyFont="1" applyFill="1" applyBorder="1"/>
    <xf numFmtId="0" fontId="26" fillId="0" borderId="0" xfId="12" applyFont="1" applyFill="1" applyBorder="1"/>
    <xf numFmtId="1" fontId="19" fillId="4" borderId="4" xfId="12" applyNumberFormat="1" applyFont="1" applyFill="1" applyBorder="1" applyAlignment="1">
      <alignment horizontal="center" vertical="center"/>
    </xf>
    <xf numFmtId="0" fontId="30" fillId="0" borderId="0" xfId="12"/>
    <xf numFmtId="0" fontId="17" fillId="0" borderId="0" xfId="12" applyFont="1" applyFill="1" applyAlignment="1">
      <alignment horizontal="center" vertical="center"/>
    </xf>
    <xf numFmtId="0" fontId="20" fillId="0" borderId="0" xfId="12" applyFont="1" applyFill="1" applyAlignment="1">
      <alignment horizontal="center" vertical="center"/>
    </xf>
    <xf numFmtId="0" fontId="17" fillId="0" borderId="0" xfId="12" applyFont="1" applyFill="1" applyBorder="1"/>
    <xf numFmtId="0" fontId="30" fillId="0" borderId="0" xfId="12" applyFill="1"/>
    <xf numFmtId="0" fontId="30" fillId="0" borderId="0" xfId="12" applyFill="1" applyBorder="1"/>
    <xf numFmtId="0" fontId="8" fillId="0" borderId="0" xfId="2" quotePrefix="1" applyNumberFormat="1" applyFill="1" applyBorder="1">
      <alignment horizontal="left" vertical="center" indent="1"/>
    </xf>
    <xf numFmtId="0" fontId="21" fillId="0" borderId="0" xfId="12" applyFont="1" applyFill="1" applyBorder="1"/>
    <xf numFmtId="0" fontId="8" fillId="0" borderId="0" xfId="12" applyFont="1" applyFill="1" applyBorder="1"/>
    <xf numFmtId="0" fontId="28" fillId="0" borderId="0" xfId="12" applyFont="1" applyFill="1" applyBorder="1"/>
    <xf numFmtId="0" fontId="23" fillId="0" borderId="0" xfId="5" quotePrefix="1" applyFill="1" applyBorder="1">
      <alignment horizontal="center" vertical="center"/>
    </xf>
    <xf numFmtId="0" fontId="7" fillId="0" borderId="0" xfId="14" applyFont="1" applyFill="1" applyAlignment="1">
      <alignment horizontal="center" vertical="center" wrapText="1"/>
    </xf>
    <xf numFmtId="0" fontId="15" fillId="0" borderId="0" xfId="14" applyFont="1" applyFill="1" applyAlignment="1">
      <alignment vertical="center" wrapText="1"/>
    </xf>
    <xf numFmtId="0" fontId="21" fillId="0" borderId="0" xfId="6" quotePrefix="1" applyFont="1" applyFill="1" applyBorder="1" applyAlignment="1">
      <alignment horizontal="left" vertical="center" wrapText="1" indent="2" justifyLastLine="1"/>
    </xf>
    <xf numFmtId="4" fontId="18" fillId="4" borderId="7" xfId="2" applyNumberFormat="1" applyFont="1" applyFill="1" applyBorder="1" applyAlignment="1">
      <alignment horizontal="center" vertical="center" wrapText="1" justifyLastLine="1"/>
    </xf>
    <xf numFmtId="1" fontId="19" fillId="4" borderId="4" xfId="12" applyNumberFormat="1" applyFont="1" applyFill="1" applyBorder="1" applyAlignment="1">
      <alignment horizontal="center" vertical="center"/>
    </xf>
    <xf numFmtId="0" fontId="26" fillId="0" borderId="0" xfId="12" applyFont="1" applyFill="1" applyBorder="1"/>
    <xf numFmtId="4" fontId="27" fillId="0" borderId="0" xfId="3" applyNumberFormat="1" applyFont="1" applyFill="1" applyBorder="1">
      <alignment vertical="center"/>
    </xf>
    <xf numFmtId="3" fontId="27" fillId="0" borderId="0" xfId="3" applyNumberFormat="1" applyFont="1" applyFill="1" applyBorder="1">
      <alignment vertical="center"/>
    </xf>
    <xf numFmtId="4" fontId="24" fillId="0" borderId="0" xfId="8" applyNumberFormat="1" applyFont="1" applyFill="1" applyBorder="1">
      <alignment horizontal="right" vertical="center"/>
    </xf>
    <xf numFmtId="0" fontId="26" fillId="0" borderId="0" xfId="9" quotePrefix="1" applyFont="1" applyFill="1" applyBorder="1" applyAlignment="1">
      <alignment horizontal="left" vertical="center" wrapText="1" indent="4"/>
    </xf>
    <xf numFmtId="0" fontId="26" fillId="0" borderId="0" xfId="9" quotePrefix="1" applyFont="1" applyFill="1" applyBorder="1">
      <alignment horizontal="left" vertical="center" wrapText="1"/>
    </xf>
    <xf numFmtId="3" fontId="24" fillId="0" borderId="0" xfId="8" applyNumberFormat="1" applyFont="1" applyFill="1" applyBorder="1">
      <alignment horizontal="right" vertical="center"/>
    </xf>
    <xf numFmtId="0" fontId="30" fillId="0" borderId="0" xfId="12"/>
    <xf numFmtId="0" fontId="17" fillId="0" borderId="0" xfId="12" applyFont="1" applyFill="1" applyAlignment="1">
      <alignment horizontal="center" vertical="center"/>
    </xf>
    <xf numFmtId="0" fontId="20" fillId="0" borderId="0" xfId="12" applyFont="1" applyFill="1" applyAlignment="1">
      <alignment horizontal="center" vertical="center"/>
    </xf>
    <xf numFmtId="0" fontId="30" fillId="0" borderId="0" xfId="12" applyFill="1"/>
    <xf numFmtId="0" fontId="21" fillId="0" borderId="0" xfId="7" quotePrefix="1" applyFont="1" applyFill="1" applyBorder="1" applyAlignment="1">
      <alignment horizontal="left" vertical="center" wrapText="1" indent="3"/>
    </xf>
    <xf numFmtId="0" fontId="21" fillId="0" borderId="0" xfId="12" applyFont="1" applyFill="1" applyBorder="1"/>
    <xf numFmtId="0" fontId="7" fillId="0" borderId="0" xfId="14" applyFont="1" applyFill="1" applyAlignment="1">
      <alignment horizontal="center" vertical="center" wrapText="1"/>
    </xf>
    <xf numFmtId="0" fontId="15" fillId="0" borderId="0" xfId="14" applyFont="1" applyFill="1" applyAlignment="1">
      <alignment vertical="center" wrapText="1"/>
    </xf>
    <xf numFmtId="0" fontId="21" fillId="0" borderId="0" xfId="7" quotePrefix="1" applyFont="1" applyFill="1" applyBorder="1">
      <alignment horizontal="left" vertical="center" wrapText="1"/>
    </xf>
    <xf numFmtId="4" fontId="25" fillId="0" borderId="0" xfId="8" applyNumberFormat="1" applyFont="1" applyFill="1" applyBorder="1">
      <alignment horizontal="right" vertical="center"/>
    </xf>
    <xf numFmtId="3" fontId="25" fillId="0" borderId="0" xfId="8" applyNumberFormat="1" applyFont="1" applyFill="1" applyBorder="1">
      <alignment horizontal="right" vertical="center"/>
    </xf>
    <xf numFmtId="4" fontId="24" fillId="0" borderId="0" xfId="8" applyNumberFormat="1" applyFont="1" applyFill="1" applyBorder="1">
      <alignment horizontal="right" vertical="center"/>
    </xf>
    <xf numFmtId="3" fontId="24" fillId="0" borderId="0" xfId="8" applyNumberFormat="1" applyFont="1" applyFill="1" applyBorder="1">
      <alignment horizontal="right" vertical="center"/>
    </xf>
    <xf numFmtId="0" fontId="26" fillId="0" borderId="0" xfId="12" applyFont="1" applyFill="1" applyBorder="1"/>
    <xf numFmtId="0" fontId="26" fillId="0" borderId="0" xfId="9" quotePrefix="1" applyFont="1" applyFill="1" applyBorder="1" applyAlignment="1">
      <alignment horizontal="left" vertical="center" wrapText="1" indent="4"/>
    </xf>
    <xf numFmtId="0" fontId="26" fillId="0" borderId="0" xfId="9" quotePrefix="1" applyFont="1" applyFill="1" applyBorder="1">
      <alignment horizontal="left" vertical="center" wrapText="1"/>
    </xf>
    <xf numFmtId="4" fontId="18" fillId="4" borderId="7" xfId="2" applyNumberFormat="1" applyFont="1" applyFill="1" applyBorder="1" applyAlignment="1">
      <alignment horizontal="center" vertical="center" wrapText="1" justifyLastLine="1"/>
    </xf>
    <xf numFmtId="1" fontId="19" fillId="4" borderId="4" xfId="12" applyNumberFormat="1" applyFont="1" applyFill="1" applyBorder="1" applyAlignment="1">
      <alignment horizontal="center" vertical="center"/>
    </xf>
    <xf numFmtId="0" fontId="30" fillId="0" borderId="0" xfId="12" applyFill="1" applyBorder="1"/>
    <xf numFmtId="0" fontId="20" fillId="0" borderId="0" xfId="12" applyFont="1" applyFill="1" applyBorder="1" applyAlignment="1">
      <alignment horizontal="center" vertical="center"/>
    </xf>
    <xf numFmtId="0" fontId="21" fillId="0" borderId="0" xfId="12" applyFont="1" applyFill="1" applyBorder="1"/>
    <xf numFmtId="0" fontId="8" fillId="0" borderId="0" xfId="12" applyFont="1" applyFill="1" applyBorder="1"/>
    <xf numFmtId="4" fontId="24" fillId="0" borderId="0" xfId="8" applyNumberFormat="1" applyFont="1" applyFill="1" applyBorder="1">
      <alignment horizontal="right" vertical="center"/>
    </xf>
    <xf numFmtId="3" fontId="24" fillId="0" borderId="0" xfId="8" applyNumberFormat="1" applyFont="1" applyFill="1" applyBorder="1">
      <alignment horizontal="right" vertical="center"/>
    </xf>
    <xf numFmtId="0" fontId="16" fillId="0" borderId="0" xfId="12" applyFont="1" applyFill="1" applyBorder="1"/>
    <xf numFmtId="0" fontId="26" fillId="0" borderId="0" xfId="12" applyFont="1" applyFill="1" applyBorder="1"/>
    <xf numFmtId="0" fontId="26" fillId="0" borderId="0" xfId="9" quotePrefix="1" applyFont="1" applyFill="1" applyBorder="1" applyAlignment="1">
      <alignment horizontal="left" vertical="center" wrapText="1" indent="4"/>
    </xf>
    <xf numFmtId="0" fontId="26" fillId="0" borderId="0" xfId="9" quotePrefix="1" applyFont="1" applyFill="1" applyBorder="1">
      <alignment horizontal="left" vertical="center" wrapText="1"/>
    </xf>
    <xf numFmtId="0" fontId="30" fillId="0" borderId="0" xfId="12"/>
    <xf numFmtId="0" fontId="17" fillId="0" borderId="0" xfId="12" applyFont="1" applyFill="1" applyAlignment="1">
      <alignment horizontal="center" vertical="center"/>
    </xf>
    <xf numFmtId="0" fontId="20" fillId="0" borderId="0" xfId="12" applyFont="1" applyFill="1" applyAlignment="1">
      <alignment horizontal="center" vertical="center"/>
    </xf>
    <xf numFmtId="0" fontId="17" fillId="0" borderId="0" xfId="12" applyFont="1" applyFill="1" applyBorder="1"/>
    <xf numFmtId="0" fontId="30" fillId="0" borderId="0" xfId="12" applyFill="1"/>
    <xf numFmtId="0" fontId="30" fillId="0" borderId="0" xfId="12" applyFill="1" applyBorder="1"/>
    <xf numFmtId="0" fontId="8" fillId="0" borderId="0" xfId="2" quotePrefix="1" applyNumberFormat="1" applyFill="1" applyBorder="1">
      <alignment horizontal="left" vertical="center" indent="1"/>
    </xf>
    <xf numFmtId="0" fontId="21" fillId="0" borderId="0" xfId="12" applyFont="1" applyFill="1" applyBorder="1"/>
    <xf numFmtId="0" fontId="8" fillId="0" borderId="0" xfId="12" applyFont="1" applyFill="1" applyBorder="1"/>
    <xf numFmtId="0" fontId="23" fillId="0" borderId="0" xfId="5" quotePrefix="1" applyFill="1" applyBorder="1">
      <alignment horizontal="center" vertical="center"/>
    </xf>
    <xf numFmtId="0" fontId="7" fillId="0" borderId="0" xfId="14" applyFont="1" applyFill="1" applyAlignment="1">
      <alignment horizontal="center" vertical="center" wrapText="1"/>
    </xf>
    <xf numFmtId="0" fontId="15" fillId="0" borderId="0" xfId="14" applyFont="1" applyFill="1" applyAlignment="1">
      <alignment vertical="center" wrapText="1"/>
    </xf>
    <xf numFmtId="4" fontId="24" fillId="0" borderId="0" xfId="8" applyNumberFormat="1" applyFont="1" applyFill="1" applyBorder="1">
      <alignment horizontal="right" vertical="center"/>
    </xf>
    <xf numFmtId="0" fontId="16" fillId="0" borderId="0" xfId="12" applyFont="1" applyFill="1" applyBorder="1"/>
    <xf numFmtId="0" fontId="26" fillId="0" borderId="0" xfId="12" applyFont="1" applyFill="1" applyBorder="1"/>
    <xf numFmtId="0" fontId="26" fillId="0" borderId="0" xfId="10" quotePrefix="1" applyFont="1" applyFill="1" applyBorder="1">
      <alignment horizontal="left" vertical="center" wrapText="1"/>
    </xf>
    <xf numFmtId="4" fontId="18" fillId="4" borderId="7" xfId="2" applyNumberFormat="1" applyFont="1" applyFill="1" applyBorder="1" applyAlignment="1">
      <alignment horizontal="center" vertical="center" wrapText="1" justifyLastLine="1"/>
    </xf>
    <xf numFmtId="1" fontId="19" fillId="4" borderId="4" xfId="12" applyNumberFormat="1" applyFont="1" applyFill="1" applyBorder="1" applyAlignment="1">
      <alignment horizontal="center" vertical="center"/>
    </xf>
    <xf numFmtId="0" fontId="26" fillId="0" borderId="0" xfId="10" quotePrefix="1" applyFont="1" applyFill="1" applyBorder="1" applyAlignment="1">
      <alignment horizontal="left" vertical="center" wrapText="1" indent="7"/>
    </xf>
    <xf numFmtId="0" fontId="24" fillId="0" borderId="0" xfId="8" applyNumberFormat="1" applyFont="1" applyFill="1" applyBorder="1">
      <alignment horizontal="right" vertical="center"/>
    </xf>
    <xf numFmtId="0" fontId="30" fillId="0" borderId="0" xfId="12"/>
    <xf numFmtId="0" fontId="17" fillId="0" borderId="0" xfId="12" applyFont="1" applyFill="1" applyAlignment="1">
      <alignment horizontal="center" vertical="center"/>
    </xf>
    <xf numFmtId="0" fontId="20" fillId="0" borderId="0" xfId="12" applyFont="1" applyFill="1" applyAlignment="1">
      <alignment horizontal="center" vertical="center"/>
    </xf>
    <xf numFmtId="0" fontId="30" fillId="0" borderId="0" xfId="12" applyFill="1"/>
    <xf numFmtId="0" fontId="30" fillId="0" borderId="0" xfId="12" applyFill="1" applyBorder="1"/>
    <xf numFmtId="0" fontId="8" fillId="0" borderId="0" xfId="12" applyFont="1" applyFill="1" applyBorder="1"/>
    <xf numFmtId="4" fontId="12" fillId="0" borderId="0" xfId="3" applyNumberFormat="1" applyFont="1" applyFill="1" applyBorder="1">
      <alignment vertical="center"/>
    </xf>
    <xf numFmtId="0" fontId="7" fillId="0" borderId="0" xfId="14" applyFont="1" applyFill="1" applyAlignment="1">
      <alignment horizontal="center" vertical="center" wrapText="1"/>
    </xf>
    <xf numFmtId="0" fontId="15" fillId="0" borderId="0" xfId="14" applyFont="1" applyFill="1" applyAlignment="1">
      <alignment vertical="center" wrapText="1"/>
    </xf>
    <xf numFmtId="4" fontId="24" fillId="0" borderId="0" xfId="8" applyNumberFormat="1" applyFont="1" applyFill="1" applyBorder="1">
      <alignment horizontal="right" vertical="center"/>
    </xf>
    <xf numFmtId="3" fontId="24" fillId="0" borderId="0" xfId="8" applyNumberFormat="1" applyFont="1" applyFill="1" applyBorder="1">
      <alignment horizontal="right" vertical="center"/>
    </xf>
    <xf numFmtId="0" fontId="16" fillId="0" borderId="0" xfId="12" applyFont="1" applyFill="1" applyBorder="1"/>
    <xf numFmtId="0" fontId="26" fillId="0" borderId="0" xfId="12" applyFont="1" applyFill="1" applyBorder="1"/>
    <xf numFmtId="0" fontId="26" fillId="0" borderId="0" xfId="9" quotePrefix="1" applyFont="1" applyFill="1" applyBorder="1">
      <alignment horizontal="left" vertical="center" wrapText="1"/>
    </xf>
    <xf numFmtId="4" fontId="18" fillId="4" borderId="7" xfId="2" applyNumberFormat="1" applyFont="1" applyFill="1" applyBorder="1" applyAlignment="1">
      <alignment horizontal="center" vertical="center" wrapText="1" justifyLastLine="1"/>
    </xf>
    <xf numFmtId="1" fontId="19" fillId="4" borderId="4" xfId="12" applyNumberFormat="1" applyFont="1" applyFill="1" applyBorder="1" applyAlignment="1">
      <alignment horizontal="center" vertical="center"/>
    </xf>
    <xf numFmtId="0" fontId="16" fillId="0" borderId="0" xfId="2" quotePrefix="1" applyNumberFormat="1" applyFont="1" applyFill="1" applyBorder="1">
      <alignment horizontal="left" vertical="center" indent="1"/>
    </xf>
    <xf numFmtId="0" fontId="29" fillId="0" borderId="0" xfId="5" quotePrefix="1" applyFont="1" applyFill="1" applyBorder="1">
      <alignment horizontal="center" vertical="center"/>
    </xf>
    <xf numFmtId="3" fontId="24" fillId="0" borderId="0" xfId="8" applyNumberFormat="1" applyFont="1" applyFill="1" applyBorder="1">
      <alignment horizontal="right" vertical="center"/>
    </xf>
    <xf numFmtId="4" fontId="18" fillId="4" borderId="7" xfId="2" applyNumberFormat="1" applyFont="1" applyFill="1" applyBorder="1" applyAlignment="1">
      <alignment horizontal="center" vertical="center" wrapText="1" justifyLastLine="1"/>
    </xf>
    <xf numFmtId="1" fontId="19" fillId="4" borderId="4" xfId="12" applyNumberFormat="1" applyFont="1" applyFill="1" applyBorder="1" applyAlignment="1">
      <alignment horizontal="center" vertical="center"/>
    </xf>
    <xf numFmtId="0" fontId="30" fillId="0" borderId="0" xfId="12"/>
    <xf numFmtId="0" fontId="17" fillId="0" borderId="0" xfId="12" applyFont="1" applyFill="1" applyBorder="1"/>
    <xf numFmtId="0" fontId="21" fillId="0" borderId="0" xfId="12" applyFont="1" applyFill="1" applyBorder="1"/>
    <xf numFmtId="0" fontId="7" fillId="0" borderId="0" xfId="14" applyFont="1" applyFill="1" applyAlignment="1">
      <alignment horizontal="center" vertical="center" wrapText="1"/>
    </xf>
    <xf numFmtId="0" fontId="15" fillId="0" borderId="0" xfId="14" applyFont="1" applyFill="1" applyAlignment="1">
      <alignment vertical="center" wrapText="1"/>
    </xf>
    <xf numFmtId="0" fontId="26" fillId="0" borderId="0" xfId="12" applyFont="1" applyFill="1" applyBorder="1"/>
    <xf numFmtId="0" fontId="26" fillId="0" borderId="0" xfId="10" quotePrefix="1" applyFont="1" applyFill="1" applyBorder="1">
      <alignment horizontal="left" vertical="center" wrapText="1"/>
    </xf>
    <xf numFmtId="0" fontId="26" fillId="0" borderId="0" xfId="10" quotePrefix="1" applyFont="1" applyFill="1" applyBorder="1" applyAlignment="1">
      <alignment horizontal="left" vertical="center" wrapText="1" indent="6"/>
    </xf>
    <xf numFmtId="0" fontId="26" fillId="0" borderId="0" xfId="10" quotePrefix="1" applyFont="1" applyFill="1" applyBorder="1" applyAlignment="1">
      <alignment horizontal="left" vertical="center" wrapText="1" indent="7"/>
    </xf>
    <xf numFmtId="0" fontId="26" fillId="0" borderId="0" xfId="10" quotePrefix="1" applyFont="1" applyFill="1" applyBorder="1" applyAlignment="1">
      <alignment horizontal="left" vertical="center" wrapText="1" indent="8"/>
    </xf>
    <xf numFmtId="0" fontId="24" fillId="0" borderId="0" xfId="8" applyNumberFormat="1" applyFont="1" applyFill="1" applyBorder="1">
      <alignment horizontal="right" vertical="center"/>
    </xf>
    <xf numFmtId="4" fontId="24" fillId="0" borderId="0" xfId="8" applyNumberFormat="1" applyFont="1" applyFill="1" applyBorder="1">
      <alignment horizontal="right" vertical="center"/>
    </xf>
    <xf numFmtId="0" fontId="24" fillId="24" borderId="0" xfId="8" applyNumberFormat="1" applyFont="1" applyFill="1" applyBorder="1">
      <alignment horizontal="right" vertical="center"/>
    </xf>
    <xf numFmtId="3" fontId="24" fillId="24" borderId="0" xfId="8" applyNumberFormat="1" applyFont="1" applyFill="1" applyBorder="1">
      <alignment horizontal="right" vertical="center"/>
    </xf>
    <xf numFmtId="4" fontId="7" fillId="0" borderId="0" xfId="14" applyNumberFormat="1" applyFont="1" applyFill="1" applyAlignment="1">
      <alignment horizontal="center" vertical="center" wrapText="1"/>
    </xf>
    <xf numFmtId="4" fontId="24" fillId="24" borderId="0" xfId="8" applyNumberFormat="1" applyFont="1" applyFill="1" applyBorder="1">
      <alignment horizontal="right" vertical="center"/>
    </xf>
    <xf numFmtId="0" fontId="26" fillId="24" borderId="0" xfId="10" quotePrefix="1" applyFont="1" applyFill="1" applyBorder="1" applyAlignment="1">
      <alignment horizontal="left" vertical="center" wrapText="1" indent="5"/>
    </xf>
    <xf numFmtId="0" fontId="26" fillId="24" borderId="0" xfId="10" quotePrefix="1" applyFont="1" applyFill="1" applyBorder="1">
      <alignment horizontal="left" vertical="center" wrapText="1"/>
    </xf>
    <xf numFmtId="0" fontId="26" fillId="24" borderId="0" xfId="9" quotePrefix="1" applyFont="1" applyFill="1" applyBorder="1" applyAlignment="1">
      <alignment horizontal="left" vertical="center" wrapText="1" indent="4"/>
    </xf>
    <xf numFmtId="0" fontId="26" fillId="24" borderId="0" xfId="9" quotePrefix="1" applyFont="1" applyFill="1" applyBorder="1">
      <alignment horizontal="left" vertical="center" wrapText="1"/>
    </xf>
    <xf numFmtId="0" fontId="21" fillId="24" borderId="0" xfId="7" quotePrefix="1" applyFont="1" applyFill="1" applyBorder="1" applyAlignment="1">
      <alignment horizontal="left" vertical="center" wrapText="1" indent="3"/>
    </xf>
    <xf numFmtId="0" fontId="21" fillId="24" borderId="0" xfId="7" quotePrefix="1" applyFont="1" applyFill="1" applyBorder="1">
      <alignment horizontal="left" vertical="center" wrapText="1"/>
    </xf>
    <xf numFmtId="4" fontId="25" fillId="24" borderId="0" xfId="8" applyNumberFormat="1" applyFont="1" applyFill="1" applyBorder="1">
      <alignment horizontal="right" vertical="center"/>
    </xf>
    <xf numFmtId="3" fontId="25" fillId="24" borderId="0" xfId="8" applyNumberFormat="1" applyFont="1" applyFill="1" applyBorder="1">
      <alignment horizontal="right" vertical="center"/>
    </xf>
    <xf numFmtId="0" fontId="21" fillId="25" borderId="0" xfId="6" quotePrefix="1" applyFont="1" applyFill="1" applyBorder="1" applyAlignment="1">
      <alignment horizontal="left" vertical="center" wrapText="1" indent="2" justifyLastLine="1"/>
    </xf>
    <xf numFmtId="4" fontId="27" fillId="25" borderId="0" xfId="3" applyNumberFormat="1" applyFont="1" applyFill="1" applyBorder="1">
      <alignment vertical="center"/>
    </xf>
    <xf numFmtId="4" fontId="25" fillId="26" borderId="0" xfId="8" applyNumberFormat="1" applyFont="1" applyFill="1" applyBorder="1">
      <alignment horizontal="right" vertical="center"/>
    </xf>
    <xf numFmtId="3" fontId="25" fillId="26" borderId="0" xfId="8" applyNumberFormat="1" applyFont="1" applyFill="1" applyBorder="1">
      <alignment horizontal="right" vertical="center"/>
    </xf>
    <xf numFmtId="4" fontId="12" fillId="26" borderId="0" xfId="3" applyNumberFormat="1" applyFont="1" applyFill="1" applyBorder="1">
      <alignment vertical="center"/>
    </xf>
    <xf numFmtId="0" fontId="21" fillId="25" borderId="0" xfId="7" quotePrefix="1" applyFont="1" applyFill="1" applyBorder="1" applyAlignment="1">
      <alignment horizontal="left" vertical="center" wrapText="1" indent="3"/>
    </xf>
    <xf numFmtId="0" fontId="21" fillId="25" borderId="0" xfId="7" quotePrefix="1" applyFont="1" applyFill="1" applyBorder="1">
      <alignment horizontal="left" vertical="center" wrapText="1"/>
    </xf>
    <xf numFmtId="4" fontId="25" fillId="25" borderId="0" xfId="8" applyNumberFormat="1" applyFont="1" applyFill="1" applyBorder="1">
      <alignment horizontal="right" vertical="center"/>
    </xf>
    <xf numFmtId="3" fontId="25" fillId="25" borderId="0" xfId="8" applyNumberFormat="1" applyFont="1" applyFill="1" applyBorder="1">
      <alignment horizontal="right" vertical="center"/>
    </xf>
    <xf numFmtId="4" fontId="12" fillId="25" borderId="0" xfId="3" applyNumberFormat="1" applyFont="1" applyFill="1" applyBorder="1">
      <alignment vertical="center"/>
    </xf>
    <xf numFmtId="0" fontId="20" fillId="25" borderId="0" xfId="12" applyFont="1" applyFill="1" applyBorder="1" applyAlignment="1">
      <alignment horizontal="center" vertical="center"/>
    </xf>
    <xf numFmtId="0" fontId="20" fillId="26" borderId="0" xfId="12" applyFont="1" applyFill="1" applyBorder="1" applyAlignment="1">
      <alignment horizontal="center" vertical="center"/>
    </xf>
    <xf numFmtId="3" fontId="21" fillId="26" borderId="0" xfId="12" applyNumberFormat="1" applyFont="1" applyFill="1" applyBorder="1" applyAlignment="1">
      <alignment vertical="center" wrapText="1" justifyLastLine="1"/>
    </xf>
    <xf numFmtId="3" fontId="21" fillId="26" borderId="0" xfId="12" applyNumberFormat="1" applyFont="1" applyFill="1" applyBorder="1" applyAlignment="1">
      <alignment vertical="top" wrapText="1" justifyLastLine="1"/>
    </xf>
    <xf numFmtId="3" fontId="12" fillId="26" borderId="0" xfId="3" applyNumberFormat="1" applyFont="1" applyFill="1" applyBorder="1">
      <alignment vertical="center"/>
    </xf>
    <xf numFmtId="3" fontId="21" fillId="25" borderId="0" xfId="12" applyNumberFormat="1" applyFont="1" applyFill="1" applyBorder="1" applyAlignment="1">
      <alignment vertical="top" wrapText="1" justifyLastLine="1"/>
    </xf>
    <xf numFmtId="0" fontId="26" fillId="24" borderId="0" xfId="10" quotePrefix="1" applyFont="1" applyFill="1" applyBorder="1" applyAlignment="1">
      <alignment horizontal="left" vertical="center" wrapText="1" indent="6"/>
    </xf>
    <xf numFmtId="0" fontId="26" fillId="25" borderId="0" xfId="10" quotePrefix="1" applyFont="1" applyFill="1" applyBorder="1" applyAlignment="1">
      <alignment horizontal="left" vertical="center" wrapText="1" indent="5"/>
    </xf>
    <xf numFmtId="0" fontId="26" fillId="25" borderId="0" xfId="10" quotePrefix="1" applyFont="1" applyFill="1" applyBorder="1">
      <alignment horizontal="left" vertical="center" wrapText="1"/>
    </xf>
    <xf numFmtId="4" fontId="35" fillId="24" borderId="0" xfId="8" applyNumberFormat="1" applyFont="1" applyFill="1" applyBorder="1">
      <alignment horizontal="right" vertical="center"/>
    </xf>
    <xf numFmtId="3" fontId="35" fillId="24" borderId="0" xfId="8" applyNumberFormat="1" applyFont="1" applyFill="1" applyBorder="1">
      <alignment horizontal="right" vertical="center"/>
    </xf>
    <xf numFmtId="4" fontId="36" fillId="25" borderId="0" xfId="8" applyNumberFormat="1" applyFont="1" applyFill="1" applyBorder="1">
      <alignment horizontal="right" vertical="center"/>
    </xf>
    <xf numFmtId="3" fontId="36" fillId="25" borderId="0" xfId="8" applyNumberFormat="1" applyFont="1" applyFill="1" applyBorder="1">
      <alignment horizontal="right" vertical="center"/>
    </xf>
    <xf numFmtId="0" fontId="21" fillId="26" borderId="0" xfId="9" quotePrefix="1" applyFont="1" applyFill="1" applyBorder="1" applyAlignment="1">
      <alignment horizontal="left" vertical="center" wrapText="1" indent="4"/>
    </xf>
    <xf numFmtId="0" fontId="21" fillId="26" borderId="0" xfId="9" quotePrefix="1" applyFont="1" applyFill="1" applyBorder="1">
      <alignment horizontal="left" vertical="center" wrapText="1"/>
    </xf>
    <xf numFmtId="4" fontId="24" fillId="26" borderId="0" xfId="8" applyNumberFormat="1" applyFont="1" applyFill="1" applyBorder="1">
      <alignment horizontal="right" vertical="center"/>
    </xf>
    <xf numFmtId="4" fontId="36" fillId="25" borderId="0" xfId="8" applyNumberFormat="1" applyFont="1" applyFill="1" applyBorder="1" applyAlignment="1">
      <alignment horizontal="right"/>
    </xf>
    <xf numFmtId="4" fontId="8" fillId="27" borderId="2" xfId="1" applyNumberFormat="1" applyFont="1" applyFill="1" applyBorder="1" applyAlignment="1">
      <alignment vertical="center" wrapText="1"/>
    </xf>
    <xf numFmtId="3" fontId="36" fillId="0" borderId="0" xfId="8" applyNumberFormat="1" applyFont="1" applyFill="1" applyBorder="1">
      <alignment horizontal="right" vertical="center"/>
    </xf>
    <xf numFmtId="4" fontId="26" fillId="0" borderId="0" xfId="8" applyNumberFormat="1" applyFont="1" applyFill="1" applyBorder="1">
      <alignment horizontal="right" vertical="center"/>
    </xf>
    <xf numFmtId="3" fontId="26" fillId="24" borderId="0" xfId="8" applyNumberFormat="1" applyFont="1" applyFill="1" applyBorder="1">
      <alignment horizontal="right" vertical="center"/>
    </xf>
    <xf numFmtId="4" fontId="26" fillId="24" borderId="0" xfId="8" applyNumberFormat="1" applyFont="1" applyFill="1" applyBorder="1">
      <alignment horizontal="right" vertical="center"/>
    </xf>
    <xf numFmtId="0" fontId="26" fillId="0" borderId="0" xfId="0" applyFont="1" applyFill="1"/>
    <xf numFmtId="4" fontId="24" fillId="2" borderId="0" xfId="8" applyNumberFormat="1" applyFont="1" applyFill="1" applyBorder="1">
      <alignment horizontal="right" vertical="center"/>
    </xf>
    <xf numFmtId="4" fontId="36" fillId="0" borderId="0" xfId="8" applyNumberFormat="1" applyFont="1" applyFill="1" applyBorder="1">
      <alignment horizontal="right" vertical="center"/>
    </xf>
    <xf numFmtId="4" fontId="8" fillId="0" borderId="0" xfId="12" applyNumberFormat="1" applyFont="1" applyFill="1" applyBorder="1"/>
    <xf numFmtId="4" fontId="15" fillId="0" borderId="0" xfId="14" applyNumberFormat="1" applyFont="1" applyFill="1" applyAlignment="1">
      <alignment vertical="center" wrapText="1"/>
    </xf>
    <xf numFmtId="4" fontId="6" fillId="0" borderId="0" xfId="14" applyNumberFormat="1" applyFont="1" applyFill="1" applyAlignment="1">
      <alignment vertical="center" wrapText="1"/>
    </xf>
    <xf numFmtId="4" fontId="17" fillId="0" borderId="0" xfId="12" applyNumberFormat="1" applyFont="1" applyFill="1" applyAlignment="1">
      <alignment horizontal="center" vertical="center"/>
    </xf>
    <xf numFmtId="4" fontId="30" fillId="0" borderId="0" xfId="12" applyNumberFormat="1" applyFill="1"/>
    <xf numFmtId="4" fontId="30" fillId="0" borderId="0" xfId="12" applyNumberFormat="1" applyFill="1" applyBorder="1"/>
    <xf numFmtId="4" fontId="26" fillId="0" borderId="0" xfId="12" applyNumberFormat="1" applyFont="1" applyFill="1" applyBorder="1"/>
    <xf numFmtId="4" fontId="28" fillId="0" borderId="0" xfId="12" applyNumberFormat="1" applyFont="1" applyFill="1" applyBorder="1"/>
    <xf numFmtId="49" fontId="13" fillId="2" borderId="2" xfId="1" applyNumberFormat="1" applyFont="1" applyFill="1" applyBorder="1" applyAlignment="1">
      <alignment horizontal="center" vertical="center" wrapText="1"/>
    </xf>
    <xf numFmtId="3" fontId="8" fillId="0" borderId="0" xfId="12" applyNumberFormat="1" applyFont="1" applyFill="1" applyBorder="1"/>
    <xf numFmtId="4" fontId="26" fillId="2" borderId="0" xfId="8" applyNumberFormat="1" applyFont="1" applyFill="1" applyBorder="1">
      <alignment horizontal="right" vertical="center"/>
    </xf>
    <xf numFmtId="0" fontId="37" fillId="0" borderId="0" xfId="0" applyFont="1" applyFill="1"/>
    <xf numFmtId="0" fontId="7" fillId="0" borderId="0" xfId="14" applyFont="1" applyAlignment="1">
      <alignment horizontal="center" vertical="center" wrapText="1"/>
    </xf>
    <xf numFmtId="0" fontId="15" fillId="0" borderId="0" xfId="14" applyFont="1" applyAlignment="1">
      <alignment vertical="center" wrapText="1"/>
    </xf>
    <xf numFmtId="1" fontId="19" fillId="4" borderId="4" xfId="47" applyNumberFormat="1" applyFont="1" applyFill="1" applyBorder="1" applyAlignment="1">
      <alignment horizontal="center" vertical="center"/>
    </xf>
    <xf numFmtId="0" fontId="21" fillId="0" borderId="2" xfId="6" quotePrefix="1" applyBorder="1" applyAlignment="1">
      <alignment horizontal="left" vertical="center" wrapText="1" indent="2" justifyLastLine="1"/>
    </xf>
    <xf numFmtId="0" fontId="21" fillId="0" borderId="2" xfId="6" quotePrefix="1" applyBorder="1">
      <alignment horizontal="left" vertical="center" wrapText="1" justifyLastLine="1"/>
    </xf>
    <xf numFmtId="4" fontId="27" fillId="0" borderId="2" xfId="3" applyNumberFormat="1" applyFont="1" applyFill="1" applyBorder="1">
      <alignment vertical="center"/>
    </xf>
    <xf numFmtId="0" fontId="21" fillId="0" borderId="2" xfId="7" quotePrefix="1" applyBorder="1" applyAlignment="1">
      <alignment horizontal="left" vertical="center" wrapText="1" indent="3"/>
    </xf>
    <xf numFmtId="0" fontId="21" fillId="0" borderId="2" xfId="7" quotePrefix="1" applyBorder="1">
      <alignment horizontal="left" vertical="center" wrapText="1"/>
    </xf>
    <xf numFmtId="0" fontId="21" fillId="0" borderId="2" xfId="9" quotePrefix="1" applyBorder="1" applyAlignment="1">
      <alignment horizontal="left" vertical="center" wrapText="1" indent="4"/>
    </xf>
    <xf numFmtId="0" fontId="21" fillId="0" borderId="2" xfId="9" quotePrefix="1" applyBorder="1">
      <alignment horizontal="left" vertical="center" wrapText="1"/>
    </xf>
    <xf numFmtId="0" fontId="21" fillId="28" borderId="2" xfId="10" quotePrefix="1" applyFont="1" applyFill="1" applyBorder="1" applyAlignment="1">
      <alignment horizontal="left" vertical="center" wrapText="1" indent="6"/>
    </xf>
    <xf numFmtId="0" fontId="21" fillId="28" borderId="2" xfId="10" quotePrefix="1" applyFont="1" applyFill="1" applyBorder="1">
      <alignment horizontal="left" vertical="center" wrapText="1"/>
    </xf>
    <xf numFmtId="4" fontId="12" fillId="28" borderId="2" xfId="3" applyNumberFormat="1" applyFont="1" applyFill="1" applyBorder="1">
      <alignment vertical="center"/>
    </xf>
    <xf numFmtId="0" fontId="26" fillId="0" borderId="2" xfId="10" quotePrefix="1" applyBorder="1" applyAlignment="1">
      <alignment horizontal="left" vertical="center" wrapText="1" indent="7"/>
    </xf>
    <xf numFmtId="0" fontId="26" fillId="0" borderId="2" xfId="10" quotePrefix="1" applyBorder="1">
      <alignment horizontal="left" vertical="center" wrapText="1"/>
    </xf>
    <xf numFmtId="4" fontId="22" fillId="0" borderId="2" xfId="3" applyNumberFormat="1" applyFill="1" applyBorder="1">
      <alignment vertical="center"/>
    </xf>
    <xf numFmtId="0" fontId="26" fillId="0" borderId="2" xfId="10" quotePrefix="1" applyBorder="1" applyAlignment="1">
      <alignment horizontal="left" vertical="center" wrapText="1" indent="8"/>
    </xf>
    <xf numFmtId="4" fontId="24" fillId="0" borderId="2" xfId="8" applyNumberFormat="1" applyBorder="1">
      <alignment horizontal="right" vertical="center"/>
    </xf>
    <xf numFmtId="0" fontId="24" fillId="0" borderId="2" xfId="8" applyNumberFormat="1" applyBorder="1">
      <alignment horizontal="right" vertical="center"/>
    </xf>
    <xf numFmtId="0" fontId="26" fillId="0" borderId="2" xfId="10" quotePrefix="1" applyBorder="1" applyAlignment="1">
      <alignment horizontal="center" wrapText="1"/>
    </xf>
    <xf numFmtId="0" fontId="26" fillId="0" borderId="2" xfId="10" quotePrefix="1" applyBorder="1" applyAlignment="1">
      <alignment horizontal="left" vertical="center" wrapText="1" indent="6"/>
    </xf>
    <xf numFmtId="0" fontId="22" fillId="0" borderId="2" xfId="3" applyNumberFormat="1" applyFill="1" applyBorder="1">
      <alignment vertical="center"/>
    </xf>
    <xf numFmtId="4" fontId="22" fillId="28" borderId="2" xfId="3" applyNumberFormat="1" applyFill="1" applyBorder="1">
      <alignment vertical="center"/>
    </xf>
    <xf numFmtId="4" fontId="27" fillId="28" borderId="2" xfId="3" applyNumberFormat="1" applyFont="1" applyFill="1" applyBorder="1">
      <alignment vertical="center"/>
    </xf>
    <xf numFmtId="4" fontId="26" fillId="0" borderId="2" xfId="8" applyNumberFormat="1" applyFont="1" applyBorder="1">
      <alignment horizontal="right" vertical="center"/>
    </xf>
    <xf numFmtId="3" fontId="38" fillId="0" borderId="0" xfId="8" applyNumberFormat="1" applyFont="1" applyFill="1" applyBorder="1">
      <alignment horizontal="right" vertical="center"/>
    </xf>
    <xf numFmtId="3" fontId="38" fillId="24" borderId="0" xfId="8" applyNumberFormat="1" applyFont="1" applyFill="1" applyBorder="1">
      <alignment horizontal="right" vertical="center"/>
    </xf>
    <xf numFmtId="0" fontId="38" fillId="24" borderId="0" xfId="8" applyNumberFormat="1" applyFont="1" applyFill="1" applyBorder="1">
      <alignment horizontal="right" vertical="center"/>
    </xf>
    <xf numFmtId="1" fontId="39" fillId="4" borderId="4" xfId="12" applyNumberFormat="1" applyFont="1" applyFill="1" applyBorder="1" applyAlignment="1">
      <alignment horizontal="center" vertical="center"/>
    </xf>
    <xf numFmtId="4" fontId="8" fillId="26" borderId="0" xfId="3" applyNumberFormat="1" applyFont="1" applyFill="1" applyBorder="1">
      <alignment vertical="center"/>
    </xf>
    <xf numFmtId="4" fontId="21" fillId="25" borderId="0" xfId="8" applyNumberFormat="1" applyFont="1" applyFill="1" applyBorder="1">
      <alignment horizontal="right" vertical="center"/>
    </xf>
    <xf numFmtId="4" fontId="26" fillId="0" borderId="0" xfId="0" applyNumberFormat="1" applyFont="1" applyFill="1"/>
    <xf numFmtId="0" fontId="26" fillId="0" borderId="0" xfId="8" applyNumberFormat="1" applyFont="1" applyFill="1" applyBorder="1">
      <alignment horizontal="right" vertical="center"/>
    </xf>
    <xf numFmtId="4" fontId="38" fillId="24" borderId="0" xfId="8" applyNumberFormat="1" applyFont="1" applyFill="1" applyBorder="1">
      <alignment horizontal="right" vertical="center"/>
    </xf>
    <xf numFmtId="4" fontId="43" fillId="24" borderId="0" xfId="8" applyNumberFormat="1" applyFont="1" applyFill="1" applyBorder="1">
      <alignment horizontal="right" vertical="center"/>
    </xf>
    <xf numFmtId="4" fontId="8" fillId="0" borderId="2" xfId="1" quotePrefix="1" applyNumberFormat="1" applyFont="1" applyBorder="1" applyAlignment="1">
      <alignment horizontal="center" vertical="center" wrapText="1"/>
    </xf>
    <xf numFmtId="3" fontId="8" fillId="0" borderId="2" xfId="1" quotePrefix="1" applyNumberFormat="1" applyFont="1" applyBorder="1" applyAlignment="1">
      <alignment horizontal="center" vertical="center" wrapText="1"/>
    </xf>
    <xf numFmtId="3" fontId="8" fillId="26" borderId="0" xfId="3" applyNumberFormat="1" applyFont="1" applyFill="1" applyBorder="1">
      <alignment vertical="center"/>
    </xf>
    <xf numFmtId="3" fontId="21" fillId="25" borderId="0" xfId="8" applyNumberFormat="1" applyFont="1" applyFill="1" applyBorder="1">
      <alignment horizontal="right" vertical="center"/>
    </xf>
    <xf numFmtId="3" fontId="26" fillId="0" borderId="0" xfId="8" applyNumberFormat="1" applyFont="1" applyFill="1" applyBorder="1">
      <alignment horizontal="right" vertical="center"/>
    </xf>
    <xf numFmtId="4" fontId="17" fillId="0" borderId="0" xfId="8" applyNumberFormat="1" applyFont="1" applyFill="1" applyBorder="1">
      <alignment horizontal="right" vertical="center"/>
    </xf>
    <xf numFmtId="4" fontId="28" fillId="25" borderId="0" xfId="8" applyNumberFormat="1" applyFont="1" applyFill="1" applyBorder="1">
      <alignment horizontal="right" vertical="center"/>
    </xf>
    <xf numFmtId="4" fontId="17" fillId="24" borderId="0" xfId="8" applyNumberFormat="1" applyFont="1" applyFill="1" applyBorder="1">
      <alignment horizontal="right" vertical="center"/>
    </xf>
    <xf numFmtId="4" fontId="8" fillId="25" borderId="0" xfId="3" applyNumberFormat="1" applyFont="1" applyFill="1" applyBorder="1">
      <alignment vertical="center"/>
    </xf>
    <xf numFmtId="4" fontId="21" fillId="24" borderId="0" xfId="8" applyNumberFormat="1" applyFont="1" applyFill="1" applyBorder="1">
      <alignment horizontal="right" vertical="center"/>
    </xf>
    <xf numFmtId="0" fontId="8" fillId="0" borderId="0" xfId="5" quotePrefix="1" applyFont="1" applyFill="1" applyBorder="1">
      <alignment horizontal="center" vertical="center"/>
    </xf>
    <xf numFmtId="3" fontId="21" fillId="24" borderId="0" xfId="8" applyNumberFormat="1" applyFont="1" applyFill="1" applyBorder="1">
      <alignment horizontal="right" vertical="center"/>
    </xf>
    <xf numFmtId="4" fontId="8" fillId="0" borderId="2" xfId="3" applyNumberFormat="1" applyFont="1" applyFill="1" applyBorder="1">
      <alignment vertical="center"/>
    </xf>
    <xf numFmtId="4" fontId="8" fillId="28" borderId="2" xfId="3" applyNumberFormat="1" applyFont="1" applyFill="1" applyBorder="1">
      <alignment vertical="center"/>
    </xf>
    <xf numFmtId="4" fontId="16" fillId="0" borderId="2" xfId="3" applyNumberFormat="1" applyFont="1" applyFill="1" applyBorder="1">
      <alignment vertical="center"/>
    </xf>
    <xf numFmtId="4" fontId="16" fillId="28" borderId="2" xfId="3" applyNumberFormat="1" applyFont="1" applyFill="1" applyBorder="1">
      <alignment vertical="center"/>
    </xf>
    <xf numFmtId="0" fontId="21" fillId="4" borderId="2" xfId="10" quotePrefix="1" applyFont="1" applyFill="1" applyBorder="1" applyAlignment="1">
      <alignment horizontal="left" vertical="center" wrapText="1" indent="5"/>
    </xf>
    <xf numFmtId="0" fontId="21" fillId="4" borderId="2" xfId="10" quotePrefix="1" applyFont="1" applyFill="1" applyBorder="1">
      <alignment horizontal="left" vertical="center" wrapText="1"/>
    </xf>
    <xf numFmtId="4" fontId="8" fillId="4" borderId="2" xfId="3" applyNumberFormat="1" applyFont="1" applyFill="1" applyBorder="1">
      <alignment vertical="center"/>
    </xf>
    <xf numFmtId="4" fontId="27" fillId="4" borderId="2" xfId="3" applyNumberFormat="1" applyFont="1" applyFill="1" applyBorder="1">
      <alignment vertical="center"/>
    </xf>
    <xf numFmtId="4" fontId="44" fillId="0" borderId="6" xfId="8" applyNumberFormat="1" applyFont="1" applyProtection="1">
      <alignment horizontal="right" vertical="center"/>
      <protection locked="0"/>
    </xf>
    <xf numFmtId="0" fontId="8" fillId="0" borderId="0" xfId="1" applyFont="1" applyAlignment="1">
      <alignment horizontal="left" vertical="top" wrapText="1"/>
    </xf>
    <xf numFmtId="0" fontId="42" fillId="0" borderId="0" xfId="1" applyFont="1" applyAlignment="1">
      <alignment horizontal="left" vertical="top" wrapText="1"/>
    </xf>
    <xf numFmtId="0" fontId="8" fillId="0" borderId="3" xfId="1" applyFont="1" applyBorder="1" applyAlignment="1">
      <alignment horizontal="left" vertical="center" wrapText="1"/>
    </xf>
    <xf numFmtId="0" fontId="16" fillId="0" borderId="4" xfId="1" applyFont="1" applyBorder="1" applyAlignment="1">
      <alignment vertical="center" wrapText="1"/>
    </xf>
    <xf numFmtId="0" fontId="12" fillId="3" borderId="3" xfId="1" quotePrefix="1" applyFont="1" applyFill="1" applyBorder="1" applyAlignment="1">
      <alignment horizontal="left" wrapText="1"/>
    </xf>
    <xf numFmtId="0" fontId="12" fillId="3" borderId="4" xfId="1" quotePrefix="1" applyFont="1" applyFill="1" applyBorder="1" applyAlignment="1">
      <alignment horizontal="left" wrapText="1"/>
    </xf>
    <xf numFmtId="0" fontId="12" fillId="3" borderId="5" xfId="1" quotePrefix="1" applyFont="1" applyFill="1" applyBorder="1" applyAlignment="1">
      <alignment horizontal="left" wrapText="1"/>
    </xf>
    <xf numFmtId="0" fontId="12" fillId="3" borderId="2" xfId="1" quotePrefix="1" applyFont="1" applyFill="1" applyBorder="1" applyAlignment="1">
      <alignment horizontal="left" vertical="center" wrapText="1"/>
    </xf>
    <xf numFmtId="0" fontId="8" fillId="0" borderId="4" xfId="1" applyFont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0" fontId="8" fillId="3" borderId="3" xfId="1" applyFont="1" applyFill="1" applyBorder="1" applyAlignment="1">
      <alignment horizontal="left" vertical="center" wrapText="1"/>
    </xf>
    <xf numFmtId="0" fontId="8" fillId="3" borderId="4" xfId="1" applyFont="1" applyFill="1" applyBorder="1" applyAlignment="1">
      <alignment vertical="center" wrapText="1"/>
    </xf>
    <xf numFmtId="0" fontId="8" fillId="3" borderId="4" xfId="1" applyFont="1" applyFill="1" applyBorder="1" applyAlignment="1">
      <alignment vertical="center"/>
    </xf>
    <xf numFmtId="0" fontId="8" fillId="0" borderId="3" xfId="1" quotePrefix="1" applyFont="1" applyBorder="1" applyAlignment="1">
      <alignment horizontal="left" vertical="center" wrapText="1"/>
    </xf>
    <xf numFmtId="0" fontId="8" fillId="3" borderId="3" xfId="1" quotePrefix="1" applyFont="1" applyFill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12" fillId="0" borderId="2" xfId="1" quotePrefix="1" applyFont="1" applyBorder="1" applyAlignment="1">
      <alignment horizontal="center" vertical="center" wrapText="1"/>
    </xf>
    <xf numFmtId="49" fontId="13" fillId="0" borderId="3" xfId="1" quotePrefix="1" applyNumberFormat="1" applyFont="1" applyBorder="1" applyAlignment="1">
      <alignment horizontal="center" vertical="center" wrapText="1"/>
    </xf>
    <xf numFmtId="49" fontId="13" fillId="0" borderId="4" xfId="1" quotePrefix="1" applyNumberFormat="1" applyFont="1" applyBorder="1" applyAlignment="1">
      <alignment horizontal="center" vertical="center" wrapText="1"/>
    </xf>
    <xf numFmtId="0" fontId="8" fillId="0" borderId="4" xfId="1" applyFont="1" applyBorder="1" applyAlignment="1">
      <alignment horizontal="left" vertical="center" wrapText="1"/>
    </xf>
    <xf numFmtId="0" fontId="13" fillId="0" borderId="2" xfId="1" quotePrefix="1" applyFont="1" applyBorder="1" applyAlignment="1">
      <alignment horizontal="center" wrapText="1"/>
    </xf>
    <xf numFmtId="0" fontId="13" fillId="0" borderId="3" xfId="1" quotePrefix="1" applyFont="1" applyBorder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3" fontId="19" fillId="4" borderId="4" xfId="12" applyNumberFormat="1" applyFont="1" applyFill="1" applyBorder="1" applyAlignment="1">
      <alignment horizontal="center" vertical="center" wrapText="1" justifyLastLine="1"/>
    </xf>
    <xf numFmtId="3" fontId="18" fillId="4" borderId="4" xfId="12" applyNumberFormat="1" applyFont="1" applyFill="1" applyBorder="1" applyAlignment="1">
      <alignment horizontal="center" vertical="center" wrapText="1" justifyLastLine="1"/>
    </xf>
    <xf numFmtId="0" fontId="6" fillId="0" borderId="0" xfId="14" applyFont="1" applyFill="1" applyAlignment="1">
      <alignment horizontal="center" vertical="center" wrapText="1"/>
    </xf>
    <xf numFmtId="0" fontId="41" fillId="0" borderId="0" xfId="14" applyFont="1" applyFill="1" applyAlignment="1">
      <alignment horizontal="center" vertical="center" wrapText="1"/>
    </xf>
    <xf numFmtId="0" fontId="6" fillId="0" borderId="0" xfId="14" applyFont="1" applyAlignment="1">
      <alignment horizontal="center" vertical="center" wrapText="1"/>
    </xf>
    <xf numFmtId="3" fontId="18" fillId="4" borderId="4" xfId="47" applyNumberFormat="1" applyFont="1" applyFill="1" applyBorder="1" applyAlignment="1">
      <alignment horizontal="center" vertical="center" wrapText="1" justifyLastLine="1"/>
    </xf>
    <xf numFmtId="3" fontId="19" fillId="4" borderId="4" xfId="47" applyNumberFormat="1" applyFont="1" applyFill="1" applyBorder="1" applyAlignment="1">
      <alignment horizontal="center" vertical="center" wrapText="1" justifyLastLine="1"/>
    </xf>
  </cellXfs>
  <cellStyles count="51">
    <cellStyle name="Normal 2" xfId="12" xr:uid="{00000000-0005-0000-0000-000001000000}"/>
    <cellStyle name="Normal 2 2" xfId="47" xr:uid="{A33EC69C-123B-439B-9537-96CA6FB65DB5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3 2 2" xfId="46" xr:uid="{6E79BF2C-0105-4281-A94F-FB212BAF0765}"/>
    <cellStyle name="Normalno 3 2 3" xfId="50" xr:uid="{B358D840-5B10-433B-90CE-25B89F956E95}"/>
    <cellStyle name="Normalno 4" xfId="48" xr:uid="{04352E8D-7E70-4002-8DD6-CCAA02576C4C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  <cellStyle name="Zarez 2" xfId="49" xr:uid="{28D59014-B56D-4A3E-B8B8-4AD7DE59ED3B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N19" sqref="N19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26" customWidth="1"/>
    <col min="7" max="8" width="23.5703125" style="27" customWidth="1"/>
    <col min="9" max="9" width="23.5703125" style="26" customWidth="1"/>
    <col min="10" max="11" width="10.5703125" style="26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15.75" x14ac:dyDescent="0.25">
      <c r="A1" s="304" t="s">
        <v>584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304" t="s">
        <v>0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304" t="s">
        <v>1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297" t="s">
        <v>2</v>
      </c>
      <c r="B7" s="297"/>
      <c r="C7" s="297"/>
      <c r="D7" s="297"/>
      <c r="E7" s="297"/>
      <c r="F7" s="8"/>
      <c r="G7" s="9"/>
      <c r="H7" s="9"/>
      <c r="I7" s="10"/>
      <c r="J7" s="11"/>
      <c r="K7" s="11"/>
    </row>
    <row r="8" spans="1:11" ht="38.25" x14ac:dyDescent="0.25">
      <c r="A8" s="298" t="s">
        <v>3</v>
      </c>
      <c r="B8" s="298"/>
      <c r="C8" s="298"/>
      <c r="D8" s="298"/>
      <c r="E8" s="298"/>
      <c r="F8" s="260" t="s">
        <v>568</v>
      </c>
      <c r="G8" s="261" t="s">
        <v>565</v>
      </c>
      <c r="H8" s="13" t="s">
        <v>567</v>
      </c>
      <c r="I8" s="260" t="s">
        <v>566</v>
      </c>
      <c r="J8" s="12" t="s">
        <v>4</v>
      </c>
      <c r="K8" s="12" t="s">
        <v>5</v>
      </c>
    </row>
    <row r="9" spans="1:11" x14ac:dyDescent="0.25">
      <c r="A9" s="302">
        <v>1</v>
      </c>
      <c r="B9" s="302"/>
      <c r="C9" s="302"/>
      <c r="D9" s="302"/>
      <c r="E9" s="303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563</v>
      </c>
    </row>
    <row r="10" spans="1:11" x14ac:dyDescent="0.25">
      <c r="A10" s="283" t="s">
        <v>7</v>
      </c>
      <c r="B10" s="289"/>
      <c r="C10" s="289"/>
      <c r="D10" s="289"/>
      <c r="E10" s="290"/>
      <c r="F10" s="16">
        <f>+'A.1 PRIHODI EK'!C11</f>
        <v>831542</v>
      </c>
      <c r="G10" s="16">
        <f>+'A.1 PRIHODI EK'!D10</f>
        <v>2114426</v>
      </c>
      <c r="H10" s="16">
        <f>+'A.1 PRIHODI EK'!E10</f>
        <v>0</v>
      </c>
      <c r="I10" s="16">
        <f>+'A.1 PRIHODI EK'!F11</f>
        <v>1014962.1599999999</v>
      </c>
      <c r="J10" s="17">
        <f t="shared" ref="J10:J16" si="0">+I10/F10*100</f>
        <v>122.05783472151737</v>
      </c>
      <c r="K10" s="17">
        <f t="shared" ref="K10:K16" si="1">+I10/G10*100</f>
        <v>48.001782043921139</v>
      </c>
    </row>
    <row r="11" spans="1:11" x14ac:dyDescent="0.25">
      <c r="A11" s="291" t="s">
        <v>8</v>
      </c>
      <c r="B11" s="290"/>
      <c r="C11" s="290"/>
      <c r="D11" s="290"/>
      <c r="E11" s="290"/>
      <c r="F11" s="16">
        <f>+'A.1 PRIHODI EK'!C70</f>
        <v>0</v>
      </c>
      <c r="G11" s="16">
        <f>+'A.1 PRIHODI EK'!D70</f>
        <v>0</v>
      </c>
      <c r="H11" s="16">
        <f>+'A.1 PRIHODI EK'!E70</f>
        <v>0</v>
      </c>
      <c r="I11" s="16">
        <f>+'A.1 PRIHODI EK'!F70</f>
        <v>0</v>
      </c>
      <c r="J11" s="17" t="e">
        <f>+I11/F11*100</f>
        <v>#DIV/0!</v>
      </c>
      <c r="K11" s="17" t="e">
        <f t="shared" si="1"/>
        <v>#DIV/0!</v>
      </c>
    </row>
    <row r="12" spans="1:11" x14ac:dyDescent="0.25">
      <c r="A12" s="292" t="s">
        <v>9</v>
      </c>
      <c r="B12" s="293"/>
      <c r="C12" s="293"/>
      <c r="D12" s="293"/>
      <c r="E12" s="294"/>
      <c r="F12" s="18">
        <f>F10+F11</f>
        <v>831542</v>
      </c>
      <c r="G12" s="18">
        <f>G10+G11</f>
        <v>2114426</v>
      </c>
      <c r="H12" s="18">
        <f>H10+H11</f>
        <v>0</v>
      </c>
      <c r="I12" s="18">
        <f>I10+I11</f>
        <v>1014962.1599999999</v>
      </c>
      <c r="J12" s="18">
        <f t="shared" si="0"/>
        <v>122.05783472151737</v>
      </c>
      <c r="K12" s="18">
        <f t="shared" si="1"/>
        <v>48.001782043921139</v>
      </c>
    </row>
    <row r="13" spans="1:11" x14ac:dyDescent="0.25">
      <c r="A13" s="295" t="s">
        <v>10</v>
      </c>
      <c r="B13" s="289"/>
      <c r="C13" s="289"/>
      <c r="D13" s="289"/>
      <c r="E13" s="289"/>
      <c r="F13" s="16">
        <f>+'A.1 RASHODI EK'!C10</f>
        <v>872495</v>
      </c>
      <c r="G13" s="16">
        <f>+'A.1 RASHODI EK'!D10</f>
        <v>1992140</v>
      </c>
      <c r="H13" s="16">
        <f>+'A.1 RASHODI EK'!E10</f>
        <v>0</v>
      </c>
      <c r="I13" s="16">
        <f>+'A.1 RASHODI EK'!F10</f>
        <v>949038.06</v>
      </c>
      <c r="J13" s="17">
        <f t="shared" si="0"/>
        <v>108.77289382747179</v>
      </c>
      <c r="K13" s="17">
        <f t="shared" si="1"/>
        <v>47.639124760308015</v>
      </c>
    </row>
    <row r="14" spans="1:11" x14ac:dyDescent="0.25">
      <c r="A14" s="291" t="s">
        <v>11</v>
      </c>
      <c r="B14" s="290"/>
      <c r="C14" s="290"/>
      <c r="D14" s="290"/>
      <c r="E14" s="290"/>
      <c r="F14" s="16">
        <f>+'A.1 RASHODI EK'!C113</f>
        <v>6136</v>
      </c>
      <c r="G14" s="16">
        <f>+'A.1 RASHODI EK'!D113</f>
        <v>73363</v>
      </c>
      <c r="H14" s="16">
        <f>+'A.1 RASHODI EK'!E113</f>
        <v>0</v>
      </c>
      <c r="I14" s="16">
        <f>+'A.1 RASHODI EK'!F113</f>
        <v>13640.14</v>
      </c>
      <c r="J14" s="17">
        <f t="shared" si="0"/>
        <v>222.29693611473272</v>
      </c>
      <c r="K14" s="17">
        <f t="shared" si="1"/>
        <v>18.592669329225902</v>
      </c>
    </row>
    <row r="15" spans="1:11" x14ac:dyDescent="0.25">
      <c r="A15" s="19" t="s">
        <v>12</v>
      </c>
      <c r="B15" s="20"/>
      <c r="C15" s="20"/>
      <c r="D15" s="20"/>
      <c r="E15" s="20"/>
      <c r="F15" s="18">
        <f>F13+F14</f>
        <v>878631</v>
      </c>
      <c r="G15" s="18">
        <f>G13+G14</f>
        <v>2065503</v>
      </c>
      <c r="H15" s="18">
        <f>H13+H14</f>
        <v>0</v>
      </c>
      <c r="I15" s="18">
        <f>I13+I14</f>
        <v>962678.20000000007</v>
      </c>
      <c r="J15" s="18">
        <f t="shared" si="0"/>
        <v>109.56569936640068</v>
      </c>
      <c r="K15" s="18">
        <f t="shared" si="1"/>
        <v>46.60744622496312</v>
      </c>
    </row>
    <row r="16" spans="1:11" x14ac:dyDescent="0.25">
      <c r="A16" s="296" t="s">
        <v>13</v>
      </c>
      <c r="B16" s="293"/>
      <c r="C16" s="293"/>
      <c r="D16" s="293"/>
      <c r="E16" s="293"/>
      <c r="F16" s="21">
        <f>F12-F15</f>
        <v>-47089</v>
      </c>
      <c r="G16" s="21">
        <f>G12-G15</f>
        <v>48923</v>
      </c>
      <c r="H16" s="21">
        <f>H12-H15</f>
        <v>0</v>
      </c>
      <c r="I16" s="21">
        <f>I12-I15</f>
        <v>52283.959999999846</v>
      </c>
      <c r="J16" s="18">
        <f t="shared" si="0"/>
        <v>-111.03221559175147</v>
      </c>
      <c r="K16" s="18">
        <f t="shared" si="1"/>
        <v>106.86989759417828</v>
      </c>
    </row>
    <row r="17" spans="1:11" ht="18" x14ac:dyDescent="0.25">
      <c r="A17" s="2"/>
      <c r="B17" s="22"/>
      <c r="C17" s="22"/>
      <c r="D17" s="22"/>
      <c r="E17" s="22"/>
      <c r="F17" s="23"/>
      <c r="G17" s="23"/>
      <c r="H17" s="23"/>
      <c r="I17" s="23"/>
      <c r="J17" s="24"/>
      <c r="K17" s="24"/>
    </row>
    <row r="18" spans="1:11" ht="18" x14ac:dyDescent="0.25">
      <c r="A18" s="297" t="s">
        <v>14</v>
      </c>
      <c r="B18" s="297"/>
      <c r="C18" s="297"/>
      <c r="D18" s="297"/>
      <c r="E18" s="297"/>
      <c r="F18" s="23"/>
      <c r="G18" s="23"/>
      <c r="H18" s="23"/>
      <c r="I18" s="23"/>
      <c r="J18" s="24"/>
      <c r="K18" s="24"/>
    </row>
    <row r="19" spans="1:11" ht="38.25" x14ac:dyDescent="0.25">
      <c r="A19" s="298" t="s">
        <v>3</v>
      </c>
      <c r="B19" s="298"/>
      <c r="C19" s="298"/>
      <c r="D19" s="298"/>
      <c r="E19" s="298"/>
      <c r="F19" s="260" t="s">
        <v>568</v>
      </c>
      <c r="G19" s="260" t="s">
        <v>565</v>
      </c>
      <c r="H19" s="12" t="s">
        <v>567</v>
      </c>
      <c r="I19" s="260" t="s">
        <v>566</v>
      </c>
      <c r="J19" s="25" t="s">
        <v>4</v>
      </c>
      <c r="K19" s="25" t="s">
        <v>5</v>
      </c>
    </row>
    <row r="20" spans="1:11" x14ac:dyDescent="0.25">
      <c r="A20" s="299">
        <v>1</v>
      </c>
      <c r="B20" s="300"/>
      <c r="C20" s="300"/>
      <c r="D20" s="300"/>
      <c r="E20" s="300"/>
      <c r="F20" s="221">
        <v>2</v>
      </c>
      <c r="G20" s="221">
        <v>3</v>
      </c>
      <c r="H20" s="221">
        <v>4</v>
      </c>
      <c r="I20" s="221">
        <v>5</v>
      </c>
      <c r="J20" s="15" t="s">
        <v>6</v>
      </c>
      <c r="K20" s="15" t="s">
        <v>563</v>
      </c>
    </row>
    <row r="21" spans="1:11" x14ac:dyDescent="0.25">
      <c r="A21" s="283" t="s">
        <v>15</v>
      </c>
      <c r="B21" s="301"/>
      <c r="C21" s="301"/>
      <c r="D21" s="301"/>
      <c r="E21" s="301"/>
      <c r="F21" s="16">
        <f>+'B.1 RAČUN FINANC EK'!C10</f>
        <v>0</v>
      </c>
      <c r="G21" s="16"/>
      <c r="H21" s="16"/>
      <c r="I21" s="16"/>
      <c r="J21" s="17" t="e">
        <f>+I21/F21*100</f>
        <v>#DIV/0!</v>
      </c>
      <c r="K21" s="17" t="e">
        <f t="shared" ref="K21:K27" si="2">+I21/G21*100</f>
        <v>#DIV/0!</v>
      </c>
    </row>
    <row r="22" spans="1:11" ht="27" customHeight="1" x14ac:dyDescent="0.25">
      <c r="A22" s="283" t="s">
        <v>16</v>
      </c>
      <c r="B22" s="284"/>
      <c r="C22" s="284"/>
      <c r="D22" s="284"/>
      <c r="E22" s="284"/>
      <c r="F22" s="16"/>
      <c r="G22" s="16">
        <f>+'B.1 RAČUN FINANC EK'!D17</f>
        <v>0</v>
      </c>
      <c r="H22" s="16">
        <f>+'B.1 RAČUN FINANC EK'!E17</f>
        <v>0</v>
      </c>
      <c r="I22" s="16">
        <f>+'B.1 RAČUN FINANC EK'!F17</f>
        <v>0</v>
      </c>
      <c r="J22" s="17" t="e">
        <f t="shared" ref="J22:J26" si="3">+I22/F22*100</f>
        <v>#DIV/0!</v>
      </c>
      <c r="K22" s="17" t="e">
        <f t="shared" si="2"/>
        <v>#DIV/0!</v>
      </c>
    </row>
    <row r="23" spans="1:11" x14ac:dyDescent="0.25">
      <c r="A23" s="285" t="s">
        <v>17</v>
      </c>
      <c r="B23" s="286"/>
      <c r="C23" s="286"/>
      <c r="D23" s="286"/>
      <c r="E23" s="287"/>
      <c r="F23" s="18">
        <f>F21-F22</f>
        <v>0</v>
      </c>
      <c r="G23" s="18">
        <f>G21-G22</f>
        <v>0</v>
      </c>
      <c r="H23" s="18">
        <f>H21-H22</f>
        <v>0</v>
      </c>
      <c r="I23" s="18">
        <f>I21-I22</f>
        <v>0</v>
      </c>
      <c r="J23" s="18" t="e">
        <f t="shared" si="3"/>
        <v>#DIV/0!</v>
      </c>
      <c r="K23" s="18" t="e">
        <f t="shared" si="2"/>
        <v>#DIV/0!</v>
      </c>
    </row>
    <row r="24" spans="1:11" x14ac:dyDescent="0.25">
      <c r="A24" s="283" t="s">
        <v>18</v>
      </c>
      <c r="B24" s="284"/>
      <c r="C24" s="284"/>
      <c r="D24" s="284"/>
      <c r="E24" s="284"/>
      <c r="F24" s="205">
        <v>190149</v>
      </c>
      <c r="G24" s="205">
        <v>25000</v>
      </c>
      <c r="H24" s="205"/>
      <c r="I24" s="16">
        <v>83399.039999999994</v>
      </c>
      <c r="J24" s="17">
        <f t="shared" si="3"/>
        <v>43.859836233690416</v>
      </c>
      <c r="K24" s="17">
        <f t="shared" si="2"/>
        <v>333.59615999999994</v>
      </c>
    </row>
    <row r="25" spans="1:11" x14ac:dyDescent="0.25">
      <c r="A25" s="283" t="s">
        <v>19</v>
      </c>
      <c r="B25" s="284"/>
      <c r="C25" s="284"/>
      <c r="D25" s="284"/>
      <c r="E25" s="284"/>
      <c r="F25" s="205">
        <v>-143060</v>
      </c>
      <c r="G25" s="205">
        <v>-73923</v>
      </c>
      <c r="H25" s="205"/>
      <c r="I25" s="205">
        <v>-135683</v>
      </c>
      <c r="J25" s="17">
        <f t="shared" si="3"/>
        <v>94.843422340276803</v>
      </c>
      <c r="K25" s="17">
        <f t="shared" si="2"/>
        <v>183.5463928682548</v>
      </c>
    </row>
    <row r="26" spans="1:11" x14ac:dyDescent="0.25">
      <c r="A26" s="285" t="s">
        <v>20</v>
      </c>
      <c r="B26" s="286"/>
      <c r="C26" s="286"/>
      <c r="D26" s="286"/>
      <c r="E26" s="287"/>
      <c r="F26" s="18">
        <f>+F23+F24+F25</f>
        <v>47089</v>
      </c>
      <c r="G26" s="21">
        <f>+G23+G24+G25</f>
        <v>-48923</v>
      </c>
      <c r="H26" s="21">
        <f>+H23+H24+H25</f>
        <v>0</v>
      </c>
      <c r="I26" s="18">
        <v>-52283.96</v>
      </c>
      <c r="J26" s="18">
        <f t="shared" si="3"/>
        <v>-111.03221559175178</v>
      </c>
      <c r="K26" s="18">
        <f t="shared" si="2"/>
        <v>106.8698975941786</v>
      </c>
    </row>
    <row r="27" spans="1:11" x14ac:dyDescent="0.25">
      <c r="A27" s="288" t="s">
        <v>21</v>
      </c>
      <c r="B27" s="288"/>
      <c r="C27" s="288"/>
      <c r="D27" s="288"/>
      <c r="E27" s="288"/>
      <c r="F27" s="21">
        <f>+F16+F26</f>
        <v>0</v>
      </c>
      <c r="G27" s="21">
        <f>+G16+G26</f>
        <v>0</v>
      </c>
      <c r="H27" s="21">
        <f>+H16+H26</f>
        <v>0</v>
      </c>
      <c r="I27" s="21">
        <f>+I16+I26</f>
        <v>-1.5279510989785194E-10</v>
      </c>
      <c r="J27" s="18" t="e">
        <f>+I27/F27*100</f>
        <v>#DIV/0!</v>
      </c>
      <c r="K27" s="18" t="e">
        <f t="shared" si="2"/>
        <v>#DIV/0!</v>
      </c>
    </row>
    <row r="29" spans="1:11" ht="23.25" customHeight="1" x14ac:dyDescent="0.25">
      <c r="A29" s="281"/>
      <c r="B29" s="281"/>
      <c r="C29" s="281"/>
      <c r="D29" s="281"/>
      <c r="E29" s="281"/>
      <c r="F29" s="281"/>
      <c r="G29" s="281"/>
      <c r="H29" s="281"/>
      <c r="I29" s="281"/>
      <c r="J29" s="281"/>
      <c r="K29" s="281"/>
    </row>
    <row r="30" spans="1:11" s="224" customFormat="1" ht="20.25" customHeight="1" x14ac:dyDescent="0.25">
      <c r="A30" s="281" t="s">
        <v>581</v>
      </c>
      <c r="B30" s="281"/>
      <c r="C30" s="281"/>
      <c r="D30" s="281"/>
      <c r="E30" s="281"/>
      <c r="F30" s="281"/>
      <c r="G30" s="281"/>
      <c r="H30" s="281"/>
      <c r="I30" s="281"/>
      <c r="J30" s="281"/>
      <c r="K30" s="281"/>
    </row>
    <row r="31" spans="1:11" s="224" customFormat="1" ht="38.25" customHeight="1" x14ac:dyDescent="0.25">
      <c r="A31" s="281" t="s">
        <v>582</v>
      </c>
      <c r="B31" s="281"/>
      <c r="C31" s="281"/>
      <c r="D31" s="281"/>
      <c r="E31" s="281"/>
      <c r="F31" s="281"/>
      <c r="G31" s="281"/>
      <c r="H31" s="281"/>
      <c r="I31" s="281"/>
      <c r="J31" s="281"/>
      <c r="K31" s="281"/>
    </row>
    <row r="32" spans="1:11" s="224" customFormat="1" x14ac:dyDescent="0.25">
      <c r="A32" s="281"/>
      <c r="B32" s="281"/>
      <c r="C32" s="281"/>
      <c r="D32" s="281"/>
      <c r="E32" s="281"/>
      <c r="F32" s="281"/>
      <c r="G32" s="281"/>
      <c r="H32" s="281"/>
      <c r="I32" s="281"/>
      <c r="J32" s="281"/>
      <c r="K32" s="281"/>
    </row>
    <row r="33" spans="1:11" s="224" customFormat="1" ht="31.5" customHeight="1" x14ac:dyDescent="0.25">
      <c r="A33" s="282" t="s">
        <v>583</v>
      </c>
      <c r="B33" s="282"/>
      <c r="C33" s="282"/>
      <c r="D33" s="282"/>
      <c r="E33" s="282"/>
      <c r="F33" s="282"/>
      <c r="G33" s="282"/>
      <c r="H33" s="282"/>
      <c r="I33" s="282"/>
      <c r="J33" s="282"/>
      <c r="K33" s="282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Q54" sqref="Q54"/>
    </sheetView>
  </sheetViews>
  <sheetFormatPr defaultRowHeight="12.75" x14ac:dyDescent="0.2"/>
  <cols>
    <col min="1" max="1" width="15.85546875" style="28" customWidth="1"/>
    <col min="2" max="2" width="16" style="31" customWidth="1"/>
    <col min="3" max="3" width="20.140625" style="32" customWidth="1"/>
    <col min="4" max="5" width="17.5703125" style="33" bestFit="1" customWidth="1"/>
    <col min="6" max="6" width="16.42578125" style="32" bestFit="1" customWidth="1"/>
    <col min="7" max="8" width="13.42578125" style="32" customWidth="1"/>
    <col min="9" max="9" width="15.42578125" style="28" bestFit="1" customWidth="1"/>
    <col min="10" max="10" width="11" style="28" bestFit="1" customWidth="1"/>
    <col min="11" max="11" width="15.42578125" style="28" bestFit="1" customWidth="1"/>
    <col min="12" max="12" width="9.42578125" style="28" bestFit="1" customWidth="1"/>
    <col min="13" max="256" width="9.140625" style="28"/>
    <col min="257" max="257" width="15.85546875" style="28" customWidth="1"/>
    <col min="258" max="258" width="57.5703125" style="28" customWidth="1"/>
    <col min="259" max="259" width="20.140625" style="28" customWidth="1"/>
    <col min="260" max="261" width="17.5703125" style="28" bestFit="1" customWidth="1"/>
    <col min="262" max="262" width="16.42578125" style="28" bestFit="1" customWidth="1"/>
    <col min="263" max="263" width="15.5703125" style="28" bestFit="1" customWidth="1"/>
    <col min="264" max="264" width="11.85546875" style="28" bestFit="1" customWidth="1"/>
    <col min="265" max="265" width="15.42578125" style="28" bestFit="1" customWidth="1"/>
    <col min="266" max="266" width="9.42578125" style="28" bestFit="1" customWidth="1"/>
    <col min="267" max="267" width="15.42578125" style="28" bestFit="1" customWidth="1"/>
    <col min="268" max="268" width="9.42578125" style="28" bestFit="1" customWidth="1"/>
    <col min="269" max="512" width="9.140625" style="28"/>
    <col min="513" max="513" width="15.85546875" style="28" customWidth="1"/>
    <col min="514" max="514" width="57.5703125" style="28" customWidth="1"/>
    <col min="515" max="515" width="20.140625" style="28" customWidth="1"/>
    <col min="516" max="517" width="17.5703125" style="28" bestFit="1" customWidth="1"/>
    <col min="518" max="518" width="16.42578125" style="28" bestFit="1" customWidth="1"/>
    <col min="519" max="519" width="15.5703125" style="28" bestFit="1" customWidth="1"/>
    <col min="520" max="520" width="11.85546875" style="28" bestFit="1" customWidth="1"/>
    <col min="521" max="521" width="15.42578125" style="28" bestFit="1" customWidth="1"/>
    <col min="522" max="522" width="9.42578125" style="28" bestFit="1" customWidth="1"/>
    <col min="523" max="523" width="15.42578125" style="28" bestFit="1" customWidth="1"/>
    <col min="524" max="524" width="9.42578125" style="28" bestFit="1" customWidth="1"/>
    <col min="525" max="768" width="9.140625" style="28"/>
    <col min="769" max="769" width="15.85546875" style="28" customWidth="1"/>
    <col min="770" max="770" width="57.5703125" style="28" customWidth="1"/>
    <col min="771" max="771" width="20.140625" style="28" customWidth="1"/>
    <col min="772" max="773" width="17.5703125" style="28" bestFit="1" customWidth="1"/>
    <col min="774" max="774" width="16.42578125" style="28" bestFit="1" customWidth="1"/>
    <col min="775" max="775" width="15.5703125" style="28" bestFit="1" customWidth="1"/>
    <col min="776" max="776" width="11.85546875" style="28" bestFit="1" customWidth="1"/>
    <col min="777" max="777" width="15.42578125" style="28" bestFit="1" customWidth="1"/>
    <col min="778" max="778" width="9.42578125" style="28" bestFit="1" customWidth="1"/>
    <col min="779" max="779" width="15.42578125" style="28" bestFit="1" customWidth="1"/>
    <col min="780" max="780" width="9.42578125" style="28" bestFit="1" customWidth="1"/>
    <col min="781" max="1024" width="9.140625" style="28"/>
    <col min="1025" max="1025" width="15.85546875" style="28" customWidth="1"/>
    <col min="1026" max="1026" width="57.5703125" style="28" customWidth="1"/>
    <col min="1027" max="1027" width="20.140625" style="28" customWidth="1"/>
    <col min="1028" max="1029" width="17.5703125" style="28" bestFit="1" customWidth="1"/>
    <col min="1030" max="1030" width="16.42578125" style="28" bestFit="1" customWidth="1"/>
    <col min="1031" max="1031" width="15.5703125" style="28" bestFit="1" customWidth="1"/>
    <col min="1032" max="1032" width="11.85546875" style="28" bestFit="1" customWidth="1"/>
    <col min="1033" max="1033" width="15.42578125" style="28" bestFit="1" customWidth="1"/>
    <col min="1034" max="1034" width="9.42578125" style="28" bestFit="1" customWidth="1"/>
    <col min="1035" max="1035" width="15.42578125" style="28" bestFit="1" customWidth="1"/>
    <col min="1036" max="1036" width="9.42578125" style="28" bestFit="1" customWidth="1"/>
    <col min="1037" max="1280" width="9.140625" style="28"/>
    <col min="1281" max="1281" width="15.85546875" style="28" customWidth="1"/>
    <col min="1282" max="1282" width="57.5703125" style="28" customWidth="1"/>
    <col min="1283" max="1283" width="20.140625" style="28" customWidth="1"/>
    <col min="1284" max="1285" width="17.5703125" style="28" bestFit="1" customWidth="1"/>
    <col min="1286" max="1286" width="16.42578125" style="28" bestFit="1" customWidth="1"/>
    <col min="1287" max="1287" width="15.5703125" style="28" bestFit="1" customWidth="1"/>
    <col min="1288" max="1288" width="11.85546875" style="28" bestFit="1" customWidth="1"/>
    <col min="1289" max="1289" width="15.42578125" style="28" bestFit="1" customWidth="1"/>
    <col min="1290" max="1290" width="9.42578125" style="28" bestFit="1" customWidth="1"/>
    <col min="1291" max="1291" width="15.42578125" style="28" bestFit="1" customWidth="1"/>
    <col min="1292" max="1292" width="9.42578125" style="28" bestFit="1" customWidth="1"/>
    <col min="1293" max="1536" width="9.140625" style="28"/>
    <col min="1537" max="1537" width="15.85546875" style="28" customWidth="1"/>
    <col min="1538" max="1538" width="57.5703125" style="28" customWidth="1"/>
    <col min="1539" max="1539" width="20.140625" style="28" customWidth="1"/>
    <col min="1540" max="1541" width="17.5703125" style="28" bestFit="1" customWidth="1"/>
    <col min="1542" max="1542" width="16.42578125" style="28" bestFit="1" customWidth="1"/>
    <col min="1543" max="1543" width="15.5703125" style="28" bestFit="1" customWidth="1"/>
    <col min="1544" max="1544" width="11.85546875" style="28" bestFit="1" customWidth="1"/>
    <col min="1545" max="1545" width="15.42578125" style="28" bestFit="1" customWidth="1"/>
    <col min="1546" max="1546" width="9.42578125" style="28" bestFit="1" customWidth="1"/>
    <col min="1547" max="1547" width="15.42578125" style="28" bestFit="1" customWidth="1"/>
    <col min="1548" max="1548" width="9.42578125" style="28" bestFit="1" customWidth="1"/>
    <col min="1549" max="1792" width="9.140625" style="28"/>
    <col min="1793" max="1793" width="15.85546875" style="28" customWidth="1"/>
    <col min="1794" max="1794" width="57.5703125" style="28" customWidth="1"/>
    <col min="1795" max="1795" width="20.140625" style="28" customWidth="1"/>
    <col min="1796" max="1797" width="17.5703125" style="28" bestFit="1" customWidth="1"/>
    <col min="1798" max="1798" width="16.42578125" style="28" bestFit="1" customWidth="1"/>
    <col min="1799" max="1799" width="15.5703125" style="28" bestFit="1" customWidth="1"/>
    <col min="1800" max="1800" width="11.85546875" style="28" bestFit="1" customWidth="1"/>
    <col min="1801" max="1801" width="15.42578125" style="28" bestFit="1" customWidth="1"/>
    <col min="1802" max="1802" width="9.42578125" style="28" bestFit="1" customWidth="1"/>
    <col min="1803" max="1803" width="15.42578125" style="28" bestFit="1" customWidth="1"/>
    <col min="1804" max="1804" width="9.42578125" style="28" bestFit="1" customWidth="1"/>
    <col min="1805" max="2048" width="9.140625" style="28"/>
    <col min="2049" max="2049" width="15.85546875" style="28" customWidth="1"/>
    <col min="2050" max="2050" width="57.5703125" style="28" customWidth="1"/>
    <col min="2051" max="2051" width="20.140625" style="28" customWidth="1"/>
    <col min="2052" max="2053" width="17.5703125" style="28" bestFit="1" customWidth="1"/>
    <col min="2054" max="2054" width="16.42578125" style="28" bestFit="1" customWidth="1"/>
    <col min="2055" max="2055" width="15.5703125" style="28" bestFit="1" customWidth="1"/>
    <col min="2056" max="2056" width="11.85546875" style="28" bestFit="1" customWidth="1"/>
    <col min="2057" max="2057" width="15.42578125" style="28" bestFit="1" customWidth="1"/>
    <col min="2058" max="2058" width="9.42578125" style="28" bestFit="1" customWidth="1"/>
    <col min="2059" max="2059" width="15.42578125" style="28" bestFit="1" customWidth="1"/>
    <col min="2060" max="2060" width="9.42578125" style="28" bestFit="1" customWidth="1"/>
    <col min="2061" max="2304" width="9.140625" style="28"/>
    <col min="2305" max="2305" width="15.85546875" style="28" customWidth="1"/>
    <col min="2306" max="2306" width="57.5703125" style="28" customWidth="1"/>
    <col min="2307" max="2307" width="20.140625" style="28" customWidth="1"/>
    <col min="2308" max="2309" width="17.5703125" style="28" bestFit="1" customWidth="1"/>
    <col min="2310" max="2310" width="16.42578125" style="28" bestFit="1" customWidth="1"/>
    <col min="2311" max="2311" width="15.5703125" style="28" bestFit="1" customWidth="1"/>
    <col min="2312" max="2312" width="11.85546875" style="28" bestFit="1" customWidth="1"/>
    <col min="2313" max="2313" width="15.42578125" style="28" bestFit="1" customWidth="1"/>
    <col min="2314" max="2314" width="9.42578125" style="28" bestFit="1" customWidth="1"/>
    <col min="2315" max="2315" width="15.42578125" style="28" bestFit="1" customWidth="1"/>
    <col min="2316" max="2316" width="9.42578125" style="28" bestFit="1" customWidth="1"/>
    <col min="2317" max="2560" width="9.140625" style="28"/>
    <col min="2561" max="2561" width="15.85546875" style="28" customWidth="1"/>
    <col min="2562" max="2562" width="57.5703125" style="28" customWidth="1"/>
    <col min="2563" max="2563" width="20.140625" style="28" customWidth="1"/>
    <col min="2564" max="2565" width="17.5703125" style="28" bestFit="1" customWidth="1"/>
    <col min="2566" max="2566" width="16.42578125" style="28" bestFit="1" customWidth="1"/>
    <col min="2567" max="2567" width="15.5703125" style="28" bestFit="1" customWidth="1"/>
    <col min="2568" max="2568" width="11.85546875" style="28" bestFit="1" customWidth="1"/>
    <col min="2569" max="2569" width="15.42578125" style="28" bestFit="1" customWidth="1"/>
    <col min="2570" max="2570" width="9.42578125" style="28" bestFit="1" customWidth="1"/>
    <col min="2571" max="2571" width="15.42578125" style="28" bestFit="1" customWidth="1"/>
    <col min="2572" max="2572" width="9.42578125" style="28" bestFit="1" customWidth="1"/>
    <col min="2573" max="2816" width="9.140625" style="28"/>
    <col min="2817" max="2817" width="15.85546875" style="28" customWidth="1"/>
    <col min="2818" max="2818" width="57.5703125" style="28" customWidth="1"/>
    <col min="2819" max="2819" width="20.140625" style="28" customWidth="1"/>
    <col min="2820" max="2821" width="17.5703125" style="28" bestFit="1" customWidth="1"/>
    <col min="2822" max="2822" width="16.42578125" style="28" bestFit="1" customWidth="1"/>
    <col min="2823" max="2823" width="15.5703125" style="28" bestFit="1" customWidth="1"/>
    <col min="2824" max="2824" width="11.85546875" style="28" bestFit="1" customWidth="1"/>
    <col min="2825" max="2825" width="15.42578125" style="28" bestFit="1" customWidth="1"/>
    <col min="2826" max="2826" width="9.42578125" style="28" bestFit="1" customWidth="1"/>
    <col min="2827" max="2827" width="15.42578125" style="28" bestFit="1" customWidth="1"/>
    <col min="2828" max="2828" width="9.42578125" style="28" bestFit="1" customWidth="1"/>
    <col min="2829" max="3072" width="9.140625" style="28"/>
    <col min="3073" max="3073" width="15.85546875" style="28" customWidth="1"/>
    <col min="3074" max="3074" width="57.5703125" style="28" customWidth="1"/>
    <col min="3075" max="3075" width="20.140625" style="28" customWidth="1"/>
    <col min="3076" max="3077" width="17.5703125" style="28" bestFit="1" customWidth="1"/>
    <col min="3078" max="3078" width="16.42578125" style="28" bestFit="1" customWidth="1"/>
    <col min="3079" max="3079" width="15.5703125" style="28" bestFit="1" customWidth="1"/>
    <col min="3080" max="3080" width="11.85546875" style="28" bestFit="1" customWidth="1"/>
    <col min="3081" max="3081" width="15.42578125" style="28" bestFit="1" customWidth="1"/>
    <col min="3082" max="3082" width="9.42578125" style="28" bestFit="1" customWidth="1"/>
    <col min="3083" max="3083" width="15.42578125" style="28" bestFit="1" customWidth="1"/>
    <col min="3084" max="3084" width="9.42578125" style="28" bestFit="1" customWidth="1"/>
    <col min="3085" max="3328" width="9.140625" style="28"/>
    <col min="3329" max="3329" width="15.85546875" style="28" customWidth="1"/>
    <col min="3330" max="3330" width="57.5703125" style="28" customWidth="1"/>
    <col min="3331" max="3331" width="20.140625" style="28" customWidth="1"/>
    <col min="3332" max="3333" width="17.5703125" style="28" bestFit="1" customWidth="1"/>
    <col min="3334" max="3334" width="16.42578125" style="28" bestFit="1" customWidth="1"/>
    <col min="3335" max="3335" width="15.5703125" style="28" bestFit="1" customWidth="1"/>
    <col min="3336" max="3336" width="11.85546875" style="28" bestFit="1" customWidth="1"/>
    <col min="3337" max="3337" width="15.42578125" style="28" bestFit="1" customWidth="1"/>
    <col min="3338" max="3338" width="9.42578125" style="28" bestFit="1" customWidth="1"/>
    <col min="3339" max="3339" width="15.42578125" style="28" bestFit="1" customWidth="1"/>
    <col min="3340" max="3340" width="9.42578125" style="28" bestFit="1" customWidth="1"/>
    <col min="3341" max="3584" width="9.140625" style="28"/>
    <col min="3585" max="3585" width="15.85546875" style="28" customWidth="1"/>
    <col min="3586" max="3586" width="57.5703125" style="28" customWidth="1"/>
    <col min="3587" max="3587" width="20.140625" style="28" customWidth="1"/>
    <col min="3588" max="3589" width="17.5703125" style="28" bestFit="1" customWidth="1"/>
    <col min="3590" max="3590" width="16.42578125" style="28" bestFit="1" customWidth="1"/>
    <col min="3591" max="3591" width="15.5703125" style="28" bestFit="1" customWidth="1"/>
    <col min="3592" max="3592" width="11.85546875" style="28" bestFit="1" customWidth="1"/>
    <col min="3593" max="3593" width="15.42578125" style="28" bestFit="1" customWidth="1"/>
    <col min="3594" max="3594" width="9.42578125" style="28" bestFit="1" customWidth="1"/>
    <col min="3595" max="3595" width="15.42578125" style="28" bestFit="1" customWidth="1"/>
    <col min="3596" max="3596" width="9.42578125" style="28" bestFit="1" customWidth="1"/>
    <col min="3597" max="3840" width="9.140625" style="28"/>
    <col min="3841" max="3841" width="15.85546875" style="28" customWidth="1"/>
    <col min="3842" max="3842" width="57.5703125" style="28" customWidth="1"/>
    <col min="3843" max="3843" width="20.140625" style="28" customWidth="1"/>
    <col min="3844" max="3845" width="17.5703125" style="28" bestFit="1" customWidth="1"/>
    <col min="3846" max="3846" width="16.42578125" style="28" bestFit="1" customWidth="1"/>
    <col min="3847" max="3847" width="15.5703125" style="28" bestFit="1" customWidth="1"/>
    <col min="3848" max="3848" width="11.85546875" style="28" bestFit="1" customWidth="1"/>
    <col min="3849" max="3849" width="15.42578125" style="28" bestFit="1" customWidth="1"/>
    <col min="3850" max="3850" width="9.42578125" style="28" bestFit="1" customWidth="1"/>
    <col min="3851" max="3851" width="15.42578125" style="28" bestFit="1" customWidth="1"/>
    <col min="3852" max="3852" width="9.42578125" style="28" bestFit="1" customWidth="1"/>
    <col min="3853" max="4096" width="9.140625" style="28"/>
    <col min="4097" max="4097" width="15.85546875" style="28" customWidth="1"/>
    <col min="4098" max="4098" width="57.5703125" style="28" customWidth="1"/>
    <col min="4099" max="4099" width="20.140625" style="28" customWidth="1"/>
    <col min="4100" max="4101" width="17.5703125" style="28" bestFit="1" customWidth="1"/>
    <col min="4102" max="4102" width="16.42578125" style="28" bestFit="1" customWidth="1"/>
    <col min="4103" max="4103" width="15.5703125" style="28" bestFit="1" customWidth="1"/>
    <col min="4104" max="4104" width="11.85546875" style="28" bestFit="1" customWidth="1"/>
    <col min="4105" max="4105" width="15.42578125" style="28" bestFit="1" customWidth="1"/>
    <col min="4106" max="4106" width="9.42578125" style="28" bestFit="1" customWidth="1"/>
    <col min="4107" max="4107" width="15.42578125" style="28" bestFit="1" customWidth="1"/>
    <col min="4108" max="4108" width="9.42578125" style="28" bestFit="1" customWidth="1"/>
    <col min="4109" max="4352" width="9.140625" style="28"/>
    <col min="4353" max="4353" width="15.85546875" style="28" customWidth="1"/>
    <col min="4354" max="4354" width="57.5703125" style="28" customWidth="1"/>
    <col min="4355" max="4355" width="20.140625" style="28" customWidth="1"/>
    <col min="4356" max="4357" width="17.5703125" style="28" bestFit="1" customWidth="1"/>
    <col min="4358" max="4358" width="16.42578125" style="28" bestFit="1" customWidth="1"/>
    <col min="4359" max="4359" width="15.5703125" style="28" bestFit="1" customWidth="1"/>
    <col min="4360" max="4360" width="11.85546875" style="28" bestFit="1" customWidth="1"/>
    <col min="4361" max="4361" width="15.42578125" style="28" bestFit="1" customWidth="1"/>
    <col min="4362" max="4362" width="9.42578125" style="28" bestFit="1" customWidth="1"/>
    <col min="4363" max="4363" width="15.42578125" style="28" bestFit="1" customWidth="1"/>
    <col min="4364" max="4364" width="9.42578125" style="28" bestFit="1" customWidth="1"/>
    <col min="4365" max="4608" width="9.140625" style="28"/>
    <col min="4609" max="4609" width="15.85546875" style="28" customWidth="1"/>
    <col min="4610" max="4610" width="57.5703125" style="28" customWidth="1"/>
    <col min="4611" max="4611" width="20.140625" style="28" customWidth="1"/>
    <col min="4612" max="4613" width="17.5703125" style="28" bestFit="1" customWidth="1"/>
    <col min="4614" max="4614" width="16.42578125" style="28" bestFit="1" customWidth="1"/>
    <col min="4615" max="4615" width="15.5703125" style="28" bestFit="1" customWidth="1"/>
    <col min="4616" max="4616" width="11.85546875" style="28" bestFit="1" customWidth="1"/>
    <col min="4617" max="4617" width="15.42578125" style="28" bestFit="1" customWidth="1"/>
    <col min="4618" max="4618" width="9.42578125" style="28" bestFit="1" customWidth="1"/>
    <col min="4619" max="4619" width="15.42578125" style="28" bestFit="1" customWidth="1"/>
    <col min="4620" max="4620" width="9.42578125" style="28" bestFit="1" customWidth="1"/>
    <col min="4621" max="4864" width="9.140625" style="28"/>
    <col min="4865" max="4865" width="15.85546875" style="28" customWidth="1"/>
    <col min="4866" max="4866" width="57.5703125" style="28" customWidth="1"/>
    <col min="4867" max="4867" width="20.140625" style="28" customWidth="1"/>
    <col min="4868" max="4869" width="17.5703125" style="28" bestFit="1" customWidth="1"/>
    <col min="4870" max="4870" width="16.42578125" style="28" bestFit="1" customWidth="1"/>
    <col min="4871" max="4871" width="15.5703125" style="28" bestFit="1" customWidth="1"/>
    <col min="4872" max="4872" width="11.85546875" style="28" bestFit="1" customWidth="1"/>
    <col min="4873" max="4873" width="15.42578125" style="28" bestFit="1" customWidth="1"/>
    <col min="4874" max="4874" width="9.42578125" style="28" bestFit="1" customWidth="1"/>
    <col min="4875" max="4875" width="15.42578125" style="28" bestFit="1" customWidth="1"/>
    <col min="4876" max="4876" width="9.42578125" style="28" bestFit="1" customWidth="1"/>
    <col min="4877" max="5120" width="9.140625" style="28"/>
    <col min="5121" max="5121" width="15.85546875" style="28" customWidth="1"/>
    <col min="5122" max="5122" width="57.5703125" style="28" customWidth="1"/>
    <col min="5123" max="5123" width="20.140625" style="28" customWidth="1"/>
    <col min="5124" max="5125" width="17.5703125" style="28" bestFit="1" customWidth="1"/>
    <col min="5126" max="5126" width="16.42578125" style="28" bestFit="1" customWidth="1"/>
    <col min="5127" max="5127" width="15.5703125" style="28" bestFit="1" customWidth="1"/>
    <col min="5128" max="5128" width="11.85546875" style="28" bestFit="1" customWidth="1"/>
    <col min="5129" max="5129" width="15.42578125" style="28" bestFit="1" customWidth="1"/>
    <col min="5130" max="5130" width="9.42578125" style="28" bestFit="1" customWidth="1"/>
    <col min="5131" max="5131" width="15.42578125" style="28" bestFit="1" customWidth="1"/>
    <col min="5132" max="5132" width="9.42578125" style="28" bestFit="1" customWidth="1"/>
    <col min="5133" max="5376" width="9.140625" style="28"/>
    <col min="5377" max="5377" width="15.85546875" style="28" customWidth="1"/>
    <col min="5378" max="5378" width="57.5703125" style="28" customWidth="1"/>
    <col min="5379" max="5379" width="20.140625" style="28" customWidth="1"/>
    <col min="5380" max="5381" width="17.5703125" style="28" bestFit="1" customWidth="1"/>
    <col min="5382" max="5382" width="16.42578125" style="28" bestFit="1" customWidth="1"/>
    <col min="5383" max="5383" width="15.5703125" style="28" bestFit="1" customWidth="1"/>
    <col min="5384" max="5384" width="11.85546875" style="28" bestFit="1" customWidth="1"/>
    <col min="5385" max="5385" width="15.42578125" style="28" bestFit="1" customWidth="1"/>
    <col min="5386" max="5386" width="9.42578125" style="28" bestFit="1" customWidth="1"/>
    <col min="5387" max="5387" width="15.42578125" style="28" bestFit="1" customWidth="1"/>
    <col min="5388" max="5388" width="9.42578125" style="28" bestFit="1" customWidth="1"/>
    <col min="5389" max="5632" width="9.140625" style="28"/>
    <col min="5633" max="5633" width="15.85546875" style="28" customWidth="1"/>
    <col min="5634" max="5634" width="57.5703125" style="28" customWidth="1"/>
    <col min="5635" max="5635" width="20.140625" style="28" customWidth="1"/>
    <col min="5636" max="5637" width="17.5703125" style="28" bestFit="1" customWidth="1"/>
    <col min="5638" max="5638" width="16.42578125" style="28" bestFit="1" customWidth="1"/>
    <col min="5639" max="5639" width="15.5703125" style="28" bestFit="1" customWidth="1"/>
    <col min="5640" max="5640" width="11.85546875" style="28" bestFit="1" customWidth="1"/>
    <col min="5641" max="5641" width="15.42578125" style="28" bestFit="1" customWidth="1"/>
    <col min="5642" max="5642" width="9.42578125" style="28" bestFit="1" customWidth="1"/>
    <col min="5643" max="5643" width="15.42578125" style="28" bestFit="1" customWidth="1"/>
    <col min="5644" max="5644" width="9.42578125" style="28" bestFit="1" customWidth="1"/>
    <col min="5645" max="5888" width="9.140625" style="28"/>
    <col min="5889" max="5889" width="15.85546875" style="28" customWidth="1"/>
    <col min="5890" max="5890" width="57.5703125" style="28" customWidth="1"/>
    <col min="5891" max="5891" width="20.140625" style="28" customWidth="1"/>
    <col min="5892" max="5893" width="17.5703125" style="28" bestFit="1" customWidth="1"/>
    <col min="5894" max="5894" width="16.42578125" style="28" bestFit="1" customWidth="1"/>
    <col min="5895" max="5895" width="15.5703125" style="28" bestFit="1" customWidth="1"/>
    <col min="5896" max="5896" width="11.85546875" style="28" bestFit="1" customWidth="1"/>
    <col min="5897" max="5897" width="15.42578125" style="28" bestFit="1" customWidth="1"/>
    <col min="5898" max="5898" width="9.42578125" style="28" bestFit="1" customWidth="1"/>
    <col min="5899" max="5899" width="15.42578125" style="28" bestFit="1" customWidth="1"/>
    <col min="5900" max="5900" width="9.42578125" style="28" bestFit="1" customWidth="1"/>
    <col min="5901" max="6144" width="9.140625" style="28"/>
    <col min="6145" max="6145" width="15.85546875" style="28" customWidth="1"/>
    <col min="6146" max="6146" width="57.5703125" style="28" customWidth="1"/>
    <col min="6147" max="6147" width="20.140625" style="28" customWidth="1"/>
    <col min="6148" max="6149" width="17.5703125" style="28" bestFit="1" customWidth="1"/>
    <col min="6150" max="6150" width="16.42578125" style="28" bestFit="1" customWidth="1"/>
    <col min="6151" max="6151" width="15.5703125" style="28" bestFit="1" customWidth="1"/>
    <col min="6152" max="6152" width="11.85546875" style="28" bestFit="1" customWidth="1"/>
    <col min="6153" max="6153" width="15.42578125" style="28" bestFit="1" customWidth="1"/>
    <col min="6154" max="6154" width="9.42578125" style="28" bestFit="1" customWidth="1"/>
    <col min="6155" max="6155" width="15.42578125" style="28" bestFit="1" customWidth="1"/>
    <col min="6156" max="6156" width="9.42578125" style="28" bestFit="1" customWidth="1"/>
    <col min="6157" max="6400" width="9.140625" style="28"/>
    <col min="6401" max="6401" width="15.85546875" style="28" customWidth="1"/>
    <col min="6402" max="6402" width="57.5703125" style="28" customWidth="1"/>
    <col min="6403" max="6403" width="20.140625" style="28" customWidth="1"/>
    <col min="6404" max="6405" width="17.5703125" style="28" bestFit="1" customWidth="1"/>
    <col min="6406" max="6406" width="16.42578125" style="28" bestFit="1" customWidth="1"/>
    <col min="6407" max="6407" width="15.5703125" style="28" bestFit="1" customWidth="1"/>
    <col min="6408" max="6408" width="11.85546875" style="28" bestFit="1" customWidth="1"/>
    <col min="6409" max="6409" width="15.42578125" style="28" bestFit="1" customWidth="1"/>
    <col min="6410" max="6410" width="9.42578125" style="28" bestFit="1" customWidth="1"/>
    <col min="6411" max="6411" width="15.42578125" style="28" bestFit="1" customWidth="1"/>
    <col min="6412" max="6412" width="9.42578125" style="28" bestFit="1" customWidth="1"/>
    <col min="6413" max="6656" width="9.140625" style="28"/>
    <col min="6657" max="6657" width="15.85546875" style="28" customWidth="1"/>
    <col min="6658" max="6658" width="57.5703125" style="28" customWidth="1"/>
    <col min="6659" max="6659" width="20.140625" style="28" customWidth="1"/>
    <col min="6660" max="6661" width="17.5703125" style="28" bestFit="1" customWidth="1"/>
    <col min="6662" max="6662" width="16.42578125" style="28" bestFit="1" customWidth="1"/>
    <col min="6663" max="6663" width="15.5703125" style="28" bestFit="1" customWidth="1"/>
    <col min="6664" max="6664" width="11.85546875" style="28" bestFit="1" customWidth="1"/>
    <col min="6665" max="6665" width="15.42578125" style="28" bestFit="1" customWidth="1"/>
    <col min="6666" max="6666" width="9.42578125" style="28" bestFit="1" customWidth="1"/>
    <col min="6667" max="6667" width="15.42578125" style="28" bestFit="1" customWidth="1"/>
    <col min="6668" max="6668" width="9.42578125" style="28" bestFit="1" customWidth="1"/>
    <col min="6669" max="6912" width="9.140625" style="28"/>
    <col min="6913" max="6913" width="15.85546875" style="28" customWidth="1"/>
    <col min="6914" max="6914" width="57.5703125" style="28" customWidth="1"/>
    <col min="6915" max="6915" width="20.140625" style="28" customWidth="1"/>
    <col min="6916" max="6917" width="17.5703125" style="28" bestFit="1" customWidth="1"/>
    <col min="6918" max="6918" width="16.42578125" style="28" bestFit="1" customWidth="1"/>
    <col min="6919" max="6919" width="15.5703125" style="28" bestFit="1" customWidth="1"/>
    <col min="6920" max="6920" width="11.85546875" style="28" bestFit="1" customWidth="1"/>
    <col min="6921" max="6921" width="15.42578125" style="28" bestFit="1" customWidth="1"/>
    <col min="6922" max="6922" width="9.42578125" style="28" bestFit="1" customWidth="1"/>
    <col min="6923" max="6923" width="15.42578125" style="28" bestFit="1" customWidth="1"/>
    <col min="6924" max="6924" width="9.42578125" style="28" bestFit="1" customWidth="1"/>
    <col min="6925" max="7168" width="9.140625" style="28"/>
    <col min="7169" max="7169" width="15.85546875" style="28" customWidth="1"/>
    <col min="7170" max="7170" width="57.5703125" style="28" customWidth="1"/>
    <col min="7171" max="7171" width="20.140625" style="28" customWidth="1"/>
    <col min="7172" max="7173" width="17.5703125" style="28" bestFit="1" customWidth="1"/>
    <col min="7174" max="7174" width="16.42578125" style="28" bestFit="1" customWidth="1"/>
    <col min="7175" max="7175" width="15.5703125" style="28" bestFit="1" customWidth="1"/>
    <col min="7176" max="7176" width="11.85546875" style="28" bestFit="1" customWidth="1"/>
    <col min="7177" max="7177" width="15.42578125" style="28" bestFit="1" customWidth="1"/>
    <col min="7178" max="7178" width="9.42578125" style="28" bestFit="1" customWidth="1"/>
    <col min="7179" max="7179" width="15.42578125" style="28" bestFit="1" customWidth="1"/>
    <col min="7180" max="7180" width="9.42578125" style="28" bestFit="1" customWidth="1"/>
    <col min="7181" max="7424" width="9.140625" style="28"/>
    <col min="7425" max="7425" width="15.85546875" style="28" customWidth="1"/>
    <col min="7426" max="7426" width="57.5703125" style="28" customWidth="1"/>
    <col min="7427" max="7427" width="20.140625" style="28" customWidth="1"/>
    <col min="7428" max="7429" width="17.5703125" style="28" bestFit="1" customWidth="1"/>
    <col min="7430" max="7430" width="16.42578125" style="28" bestFit="1" customWidth="1"/>
    <col min="7431" max="7431" width="15.5703125" style="28" bestFit="1" customWidth="1"/>
    <col min="7432" max="7432" width="11.85546875" style="28" bestFit="1" customWidth="1"/>
    <col min="7433" max="7433" width="15.42578125" style="28" bestFit="1" customWidth="1"/>
    <col min="7434" max="7434" width="9.42578125" style="28" bestFit="1" customWidth="1"/>
    <col min="7435" max="7435" width="15.42578125" style="28" bestFit="1" customWidth="1"/>
    <col min="7436" max="7436" width="9.42578125" style="28" bestFit="1" customWidth="1"/>
    <col min="7437" max="7680" width="9.140625" style="28"/>
    <col min="7681" max="7681" width="15.85546875" style="28" customWidth="1"/>
    <col min="7682" max="7682" width="57.5703125" style="28" customWidth="1"/>
    <col min="7683" max="7683" width="20.140625" style="28" customWidth="1"/>
    <col min="7684" max="7685" width="17.5703125" style="28" bestFit="1" customWidth="1"/>
    <col min="7686" max="7686" width="16.42578125" style="28" bestFit="1" customWidth="1"/>
    <col min="7687" max="7687" width="15.5703125" style="28" bestFit="1" customWidth="1"/>
    <col min="7688" max="7688" width="11.85546875" style="28" bestFit="1" customWidth="1"/>
    <col min="7689" max="7689" width="15.42578125" style="28" bestFit="1" customWidth="1"/>
    <col min="7690" max="7690" width="9.42578125" style="28" bestFit="1" customWidth="1"/>
    <col min="7691" max="7691" width="15.42578125" style="28" bestFit="1" customWidth="1"/>
    <col min="7692" max="7692" width="9.42578125" style="28" bestFit="1" customWidth="1"/>
    <col min="7693" max="7936" width="9.140625" style="28"/>
    <col min="7937" max="7937" width="15.85546875" style="28" customWidth="1"/>
    <col min="7938" max="7938" width="57.5703125" style="28" customWidth="1"/>
    <col min="7939" max="7939" width="20.140625" style="28" customWidth="1"/>
    <col min="7940" max="7941" width="17.5703125" style="28" bestFit="1" customWidth="1"/>
    <col min="7942" max="7942" width="16.42578125" style="28" bestFit="1" customWidth="1"/>
    <col min="7943" max="7943" width="15.5703125" style="28" bestFit="1" customWidth="1"/>
    <col min="7944" max="7944" width="11.85546875" style="28" bestFit="1" customWidth="1"/>
    <col min="7945" max="7945" width="15.42578125" style="28" bestFit="1" customWidth="1"/>
    <col min="7946" max="7946" width="9.42578125" style="28" bestFit="1" customWidth="1"/>
    <col min="7947" max="7947" width="15.42578125" style="28" bestFit="1" customWidth="1"/>
    <col min="7948" max="7948" width="9.42578125" style="28" bestFit="1" customWidth="1"/>
    <col min="7949" max="8192" width="9.140625" style="28"/>
    <col min="8193" max="8193" width="15.85546875" style="28" customWidth="1"/>
    <col min="8194" max="8194" width="57.5703125" style="28" customWidth="1"/>
    <col min="8195" max="8195" width="20.140625" style="28" customWidth="1"/>
    <col min="8196" max="8197" width="17.5703125" style="28" bestFit="1" customWidth="1"/>
    <col min="8198" max="8198" width="16.42578125" style="28" bestFit="1" customWidth="1"/>
    <col min="8199" max="8199" width="15.5703125" style="28" bestFit="1" customWidth="1"/>
    <col min="8200" max="8200" width="11.85546875" style="28" bestFit="1" customWidth="1"/>
    <col min="8201" max="8201" width="15.42578125" style="28" bestFit="1" customWidth="1"/>
    <col min="8202" max="8202" width="9.42578125" style="28" bestFit="1" customWidth="1"/>
    <col min="8203" max="8203" width="15.42578125" style="28" bestFit="1" customWidth="1"/>
    <col min="8204" max="8204" width="9.42578125" style="28" bestFit="1" customWidth="1"/>
    <col min="8205" max="8448" width="9.140625" style="28"/>
    <col min="8449" max="8449" width="15.85546875" style="28" customWidth="1"/>
    <col min="8450" max="8450" width="57.5703125" style="28" customWidth="1"/>
    <col min="8451" max="8451" width="20.140625" style="28" customWidth="1"/>
    <col min="8452" max="8453" width="17.5703125" style="28" bestFit="1" customWidth="1"/>
    <col min="8454" max="8454" width="16.42578125" style="28" bestFit="1" customWidth="1"/>
    <col min="8455" max="8455" width="15.5703125" style="28" bestFit="1" customWidth="1"/>
    <col min="8456" max="8456" width="11.85546875" style="28" bestFit="1" customWidth="1"/>
    <col min="8457" max="8457" width="15.42578125" style="28" bestFit="1" customWidth="1"/>
    <col min="8458" max="8458" width="9.42578125" style="28" bestFit="1" customWidth="1"/>
    <col min="8459" max="8459" width="15.42578125" style="28" bestFit="1" customWidth="1"/>
    <col min="8460" max="8460" width="9.42578125" style="28" bestFit="1" customWidth="1"/>
    <col min="8461" max="8704" width="9.140625" style="28"/>
    <col min="8705" max="8705" width="15.85546875" style="28" customWidth="1"/>
    <col min="8706" max="8706" width="57.5703125" style="28" customWidth="1"/>
    <col min="8707" max="8707" width="20.140625" style="28" customWidth="1"/>
    <col min="8708" max="8709" width="17.5703125" style="28" bestFit="1" customWidth="1"/>
    <col min="8710" max="8710" width="16.42578125" style="28" bestFit="1" customWidth="1"/>
    <col min="8711" max="8711" width="15.5703125" style="28" bestFit="1" customWidth="1"/>
    <col min="8712" max="8712" width="11.85546875" style="28" bestFit="1" customWidth="1"/>
    <col min="8713" max="8713" width="15.42578125" style="28" bestFit="1" customWidth="1"/>
    <col min="8714" max="8714" width="9.42578125" style="28" bestFit="1" customWidth="1"/>
    <col min="8715" max="8715" width="15.42578125" style="28" bestFit="1" customWidth="1"/>
    <col min="8716" max="8716" width="9.42578125" style="28" bestFit="1" customWidth="1"/>
    <col min="8717" max="8960" width="9.140625" style="28"/>
    <col min="8961" max="8961" width="15.85546875" style="28" customWidth="1"/>
    <col min="8962" max="8962" width="57.5703125" style="28" customWidth="1"/>
    <col min="8963" max="8963" width="20.140625" style="28" customWidth="1"/>
    <col min="8964" max="8965" width="17.5703125" style="28" bestFit="1" customWidth="1"/>
    <col min="8966" max="8966" width="16.42578125" style="28" bestFit="1" customWidth="1"/>
    <col min="8967" max="8967" width="15.5703125" style="28" bestFit="1" customWidth="1"/>
    <col min="8968" max="8968" width="11.85546875" style="28" bestFit="1" customWidth="1"/>
    <col min="8969" max="8969" width="15.42578125" style="28" bestFit="1" customWidth="1"/>
    <col min="8970" max="8970" width="9.42578125" style="28" bestFit="1" customWidth="1"/>
    <col min="8971" max="8971" width="15.42578125" style="28" bestFit="1" customWidth="1"/>
    <col min="8972" max="8972" width="9.42578125" style="28" bestFit="1" customWidth="1"/>
    <col min="8973" max="9216" width="9.140625" style="28"/>
    <col min="9217" max="9217" width="15.85546875" style="28" customWidth="1"/>
    <col min="9218" max="9218" width="57.5703125" style="28" customWidth="1"/>
    <col min="9219" max="9219" width="20.140625" style="28" customWidth="1"/>
    <col min="9220" max="9221" width="17.5703125" style="28" bestFit="1" customWidth="1"/>
    <col min="9222" max="9222" width="16.42578125" style="28" bestFit="1" customWidth="1"/>
    <col min="9223" max="9223" width="15.5703125" style="28" bestFit="1" customWidth="1"/>
    <col min="9224" max="9224" width="11.85546875" style="28" bestFit="1" customWidth="1"/>
    <col min="9225" max="9225" width="15.42578125" style="28" bestFit="1" customWidth="1"/>
    <col min="9226" max="9226" width="9.42578125" style="28" bestFit="1" customWidth="1"/>
    <col min="9227" max="9227" width="15.42578125" style="28" bestFit="1" customWidth="1"/>
    <col min="9228" max="9228" width="9.42578125" style="28" bestFit="1" customWidth="1"/>
    <col min="9229" max="9472" width="9.140625" style="28"/>
    <col min="9473" max="9473" width="15.85546875" style="28" customWidth="1"/>
    <col min="9474" max="9474" width="57.5703125" style="28" customWidth="1"/>
    <col min="9475" max="9475" width="20.140625" style="28" customWidth="1"/>
    <col min="9476" max="9477" width="17.5703125" style="28" bestFit="1" customWidth="1"/>
    <col min="9478" max="9478" width="16.42578125" style="28" bestFit="1" customWidth="1"/>
    <col min="9479" max="9479" width="15.5703125" style="28" bestFit="1" customWidth="1"/>
    <col min="9480" max="9480" width="11.85546875" style="28" bestFit="1" customWidth="1"/>
    <col min="9481" max="9481" width="15.42578125" style="28" bestFit="1" customWidth="1"/>
    <col min="9482" max="9482" width="9.42578125" style="28" bestFit="1" customWidth="1"/>
    <col min="9483" max="9483" width="15.42578125" style="28" bestFit="1" customWidth="1"/>
    <col min="9484" max="9484" width="9.42578125" style="28" bestFit="1" customWidth="1"/>
    <col min="9485" max="9728" width="9.140625" style="28"/>
    <col min="9729" max="9729" width="15.85546875" style="28" customWidth="1"/>
    <col min="9730" max="9730" width="57.5703125" style="28" customWidth="1"/>
    <col min="9731" max="9731" width="20.140625" style="28" customWidth="1"/>
    <col min="9732" max="9733" width="17.5703125" style="28" bestFit="1" customWidth="1"/>
    <col min="9734" max="9734" width="16.42578125" style="28" bestFit="1" customWidth="1"/>
    <col min="9735" max="9735" width="15.5703125" style="28" bestFit="1" customWidth="1"/>
    <col min="9736" max="9736" width="11.85546875" style="28" bestFit="1" customWidth="1"/>
    <col min="9737" max="9737" width="15.42578125" style="28" bestFit="1" customWidth="1"/>
    <col min="9738" max="9738" width="9.42578125" style="28" bestFit="1" customWidth="1"/>
    <col min="9739" max="9739" width="15.42578125" style="28" bestFit="1" customWidth="1"/>
    <col min="9740" max="9740" width="9.42578125" style="28" bestFit="1" customWidth="1"/>
    <col min="9741" max="9984" width="9.140625" style="28"/>
    <col min="9985" max="9985" width="15.85546875" style="28" customWidth="1"/>
    <col min="9986" max="9986" width="57.5703125" style="28" customWidth="1"/>
    <col min="9987" max="9987" width="20.140625" style="28" customWidth="1"/>
    <col min="9988" max="9989" width="17.5703125" style="28" bestFit="1" customWidth="1"/>
    <col min="9990" max="9990" width="16.42578125" style="28" bestFit="1" customWidth="1"/>
    <col min="9991" max="9991" width="15.5703125" style="28" bestFit="1" customWidth="1"/>
    <col min="9992" max="9992" width="11.85546875" style="28" bestFit="1" customWidth="1"/>
    <col min="9993" max="9993" width="15.42578125" style="28" bestFit="1" customWidth="1"/>
    <col min="9994" max="9994" width="9.42578125" style="28" bestFit="1" customWidth="1"/>
    <col min="9995" max="9995" width="15.42578125" style="28" bestFit="1" customWidth="1"/>
    <col min="9996" max="9996" width="9.42578125" style="28" bestFit="1" customWidth="1"/>
    <col min="9997" max="10240" width="9.140625" style="28"/>
    <col min="10241" max="10241" width="15.85546875" style="28" customWidth="1"/>
    <col min="10242" max="10242" width="57.5703125" style="28" customWidth="1"/>
    <col min="10243" max="10243" width="20.140625" style="28" customWidth="1"/>
    <col min="10244" max="10245" width="17.5703125" style="28" bestFit="1" customWidth="1"/>
    <col min="10246" max="10246" width="16.42578125" style="28" bestFit="1" customWidth="1"/>
    <col min="10247" max="10247" width="15.5703125" style="28" bestFit="1" customWidth="1"/>
    <col min="10248" max="10248" width="11.85546875" style="28" bestFit="1" customWidth="1"/>
    <col min="10249" max="10249" width="15.42578125" style="28" bestFit="1" customWidth="1"/>
    <col min="10250" max="10250" width="9.42578125" style="28" bestFit="1" customWidth="1"/>
    <col min="10251" max="10251" width="15.42578125" style="28" bestFit="1" customWidth="1"/>
    <col min="10252" max="10252" width="9.42578125" style="28" bestFit="1" customWidth="1"/>
    <col min="10253" max="10496" width="9.140625" style="28"/>
    <col min="10497" max="10497" width="15.85546875" style="28" customWidth="1"/>
    <col min="10498" max="10498" width="57.5703125" style="28" customWidth="1"/>
    <col min="10499" max="10499" width="20.140625" style="28" customWidth="1"/>
    <col min="10500" max="10501" width="17.5703125" style="28" bestFit="1" customWidth="1"/>
    <col min="10502" max="10502" width="16.42578125" style="28" bestFit="1" customWidth="1"/>
    <col min="10503" max="10503" width="15.5703125" style="28" bestFit="1" customWidth="1"/>
    <col min="10504" max="10504" width="11.85546875" style="28" bestFit="1" customWidth="1"/>
    <col min="10505" max="10505" width="15.42578125" style="28" bestFit="1" customWidth="1"/>
    <col min="10506" max="10506" width="9.42578125" style="28" bestFit="1" customWidth="1"/>
    <col min="10507" max="10507" width="15.42578125" style="28" bestFit="1" customWidth="1"/>
    <col min="10508" max="10508" width="9.42578125" style="28" bestFit="1" customWidth="1"/>
    <col min="10509" max="10752" width="9.140625" style="28"/>
    <col min="10753" max="10753" width="15.85546875" style="28" customWidth="1"/>
    <col min="10754" max="10754" width="57.5703125" style="28" customWidth="1"/>
    <col min="10755" max="10755" width="20.140625" style="28" customWidth="1"/>
    <col min="10756" max="10757" width="17.5703125" style="28" bestFit="1" customWidth="1"/>
    <col min="10758" max="10758" width="16.42578125" style="28" bestFit="1" customWidth="1"/>
    <col min="10759" max="10759" width="15.5703125" style="28" bestFit="1" customWidth="1"/>
    <col min="10760" max="10760" width="11.85546875" style="28" bestFit="1" customWidth="1"/>
    <col min="10761" max="10761" width="15.42578125" style="28" bestFit="1" customWidth="1"/>
    <col min="10762" max="10762" width="9.42578125" style="28" bestFit="1" customWidth="1"/>
    <col min="10763" max="10763" width="15.42578125" style="28" bestFit="1" customWidth="1"/>
    <col min="10764" max="10764" width="9.42578125" style="28" bestFit="1" customWidth="1"/>
    <col min="10765" max="11008" width="9.140625" style="28"/>
    <col min="11009" max="11009" width="15.85546875" style="28" customWidth="1"/>
    <col min="11010" max="11010" width="57.5703125" style="28" customWidth="1"/>
    <col min="11011" max="11011" width="20.140625" style="28" customWidth="1"/>
    <col min="11012" max="11013" width="17.5703125" style="28" bestFit="1" customWidth="1"/>
    <col min="11014" max="11014" width="16.42578125" style="28" bestFit="1" customWidth="1"/>
    <col min="11015" max="11015" width="15.5703125" style="28" bestFit="1" customWidth="1"/>
    <col min="11016" max="11016" width="11.85546875" style="28" bestFit="1" customWidth="1"/>
    <col min="11017" max="11017" width="15.42578125" style="28" bestFit="1" customWidth="1"/>
    <col min="11018" max="11018" width="9.42578125" style="28" bestFit="1" customWidth="1"/>
    <col min="11019" max="11019" width="15.42578125" style="28" bestFit="1" customWidth="1"/>
    <col min="11020" max="11020" width="9.42578125" style="28" bestFit="1" customWidth="1"/>
    <col min="11021" max="11264" width="9.140625" style="28"/>
    <col min="11265" max="11265" width="15.85546875" style="28" customWidth="1"/>
    <col min="11266" max="11266" width="57.5703125" style="28" customWidth="1"/>
    <col min="11267" max="11267" width="20.140625" style="28" customWidth="1"/>
    <col min="11268" max="11269" width="17.5703125" style="28" bestFit="1" customWidth="1"/>
    <col min="11270" max="11270" width="16.42578125" style="28" bestFit="1" customWidth="1"/>
    <col min="11271" max="11271" width="15.5703125" style="28" bestFit="1" customWidth="1"/>
    <col min="11272" max="11272" width="11.85546875" style="28" bestFit="1" customWidth="1"/>
    <col min="11273" max="11273" width="15.42578125" style="28" bestFit="1" customWidth="1"/>
    <col min="11274" max="11274" width="9.42578125" style="28" bestFit="1" customWidth="1"/>
    <col min="11275" max="11275" width="15.42578125" style="28" bestFit="1" customWidth="1"/>
    <col min="11276" max="11276" width="9.42578125" style="28" bestFit="1" customWidth="1"/>
    <col min="11277" max="11520" width="9.140625" style="28"/>
    <col min="11521" max="11521" width="15.85546875" style="28" customWidth="1"/>
    <col min="11522" max="11522" width="57.5703125" style="28" customWidth="1"/>
    <col min="11523" max="11523" width="20.140625" style="28" customWidth="1"/>
    <col min="11524" max="11525" width="17.5703125" style="28" bestFit="1" customWidth="1"/>
    <col min="11526" max="11526" width="16.42578125" style="28" bestFit="1" customWidth="1"/>
    <col min="11527" max="11527" width="15.5703125" style="28" bestFit="1" customWidth="1"/>
    <col min="11528" max="11528" width="11.85546875" style="28" bestFit="1" customWidth="1"/>
    <col min="11529" max="11529" width="15.42578125" style="28" bestFit="1" customWidth="1"/>
    <col min="11530" max="11530" width="9.42578125" style="28" bestFit="1" customWidth="1"/>
    <col min="11531" max="11531" width="15.42578125" style="28" bestFit="1" customWidth="1"/>
    <col min="11532" max="11532" width="9.42578125" style="28" bestFit="1" customWidth="1"/>
    <col min="11533" max="11776" width="9.140625" style="28"/>
    <col min="11777" max="11777" width="15.85546875" style="28" customWidth="1"/>
    <col min="11778" max="11778" width="57.5703125" style="28" customWidth="1"/>
    <col min="11779" max="11779" width="20.140625" style="28" customWidth="1"/>
    <col min="11780" max="11781" width="17.5703125" style="28" bestFit="1" customWidth="1"/>
    <col min="11782" max="11782" width="16.42578125" style="28" bestFit="1" customWidth="1"/>
    <col min="11783" max="11783" width="15.5703125" style="28" bestFit="1" customWidth="1"/>
    <col min="11784" max="11784" width="11.85546875" style="28" bestFit="1" customWidth="1"/>
    <col min="11785" max="11785" width="15.42578125" style="28" bestFit="1" customWidth="1"/>
    <col min="11786" max="11786" width="9.42578125" style="28" bestFit="1" customWidth="1"/>
    <col min="11787" max="11787" width="15.42578125" style="28" bestFit="1" customWidth="1"/>
    <col min="11788" max="11788" width="9.42578125" style="28" bestFit="1" customWidth="1"/>
    <col min="11789" max="12032" width="9.140625" style="28"/>
    <col min="12033" max="12033" width="15.85546875" style="28" customWidth="1"/>
    <col min="12034" max="12034" width="57.5703125" style="28" customWidth="1"/>
    <col min="12035" max="12035" width="20.140625" style="28" customWidth="1"/>
    <col min="12036" max="12037" width="17.5703125" style="28" bestFit="1" customWidth="1"/>
    <col min="12038" max="12038" width="16.42578125" style="28" bestFit="1" customWidth="1"/>
    <col min="12039" max="12039" width="15.5703125" style="28" bestFit="1" customWidth="1"/>
    <col min="12040" max="12040" width="11.85546875" style="28" bestFit="1" customWidth="1"/>
    <col min="12041" max="12041" width="15.42578125" style="28" bestFit="1" customWidth="1"/>
    <col min="12042" max="12042" width="9.42578125" style="28" bestFit="1" customWidth="1"/>
    <col min="12043" max="12043" width="15.42578125" style="28" bestFit="1" customWidth="1"/>
    <col min="12044" max="12044" width="9.42578125" style="28" bestFit="1" customWidth="1"/>
    <col min="12045" max="12288" width="9.140625" style="28"/>
    <col min="12289" max="12289" width="15.85546875" style="28" customWidth="1"/>
    <col min="12290" max="12290" width="57.5703125" style="28" customWidth="1"/>
    <col min="12291" max="12291" width="20.140625" style="28" customWidth="1"/>
    <col min="12292" max="12293" width="17.5703125" style="28" bestFit="1" customWidth="1"/>
    <col min="12294" max="12294" width="16.42578125" style="28" bestFit="1" customWidth="1"/>
    <col min="12295" max="12295" width="15.5703125" style="28" bestFit="1" customWidth="1"/>
    <col min="12296" max="12296" width="11.85546875" style="28" bestFit="1" customWidth="1"/>
    <col min="12297" max="12297" width="15.42578125" style="28" bestFit="1" customWidth="1"/>
    <col min="12298" max="12298" width="9.42578125" style="28" bestFit="1" customWidth="1"/>
    <col min="12299" max="12299" width="15.42578125" style="28" bestFit="1" customWidth="1"/>
    <col min="12300" max="12300" width="9.42578125" style="28" bestFit="1" customWidth="1"/>
    <col min="12301" max="12544" width="9.140625" style="28"/>
    <col min="12545" max="12545" width="15.85546875" style="28" customWidth="1"/>
    <col min="12546" max="12546" width="57.5703125" style="28" customWidth="1"/>
    <col min="12547" max="12547" width="20.140625" style="28" customWidth="1"/>
    <col min="12548" max="12549" width="17.5703125" style="28" bestFit="1" customWidth="1"/>
    <col min="12550" max="12550" width="16.42578125" style="28" bestFit="1" customWidth="1"/>
    <col min="12551" max="12551" width="15.5703125" style="28" bestFit="1" customWidth="1"/>
    <col min="12552" max="12552" width="11.85546875" style="28" bestFit="1" customWidth="1"/>
    <col min="12553" max="12553" width="15.42578125" style="28" bestFit="1" customWidth="1"/>
    <col min="12554" max="12554" width="9.42578125" style="28" bestFit="1" customWidth="1"/>
    <col min="12555" max="12555" width="15.42578125" style="28" bestFit="1" customWidth="1"/>
    <col min="12556" max="12556" width="9.42578125" style="28" bestFit="1" customWidth="1"/>
    <col min="12557" max="12800" width="9.140625" style="28"/>
    <col min="12801" max="12801" width="15.85546875" style="28" customWidth="1"/>
    <col min="12802" max="12802" width="57.5703125" style="28" customWidth="1"/>
    <col min="12803" max="12803" width="20.140625" style="28" customWidth="1"/>
    <col min="12804" max="12805" width="17.5703125" style="28" bestFit="1" customWidth="1"/>
    <col min="12806" max="12806" width="16.42578125" style="28" bestFit="1" customWidth="1"/>
    <col min="12807" max="12807" width="15.5703125" style="28" bestFit="1" customWidth="1"/>
    <col min="12808" max="12808" width="11.85546875" style="28" bestFit="1" customWidth="1"/>
    <col min="12809" max="12809" width="15.42578125" style="28" bestFit="1" customWidth="1"/>
    <col min="12810" max="12810" width="9.42578125" style="28" bestFit="1" customWidth="1"/>
    <col min="12811" max="12811" width="15.42578125" style="28" bestFit="1" customWidth="1"/>
    <col min="12812" max="12812" width="9.42578125" style="28" bestFit="1" customWidth="1"/>
    <col min="12813" max="13056" width="9.140625" style="28"/>
    <col min="13057" max="13057" width="15.85546875" style="28" customWidth="1"/>
    <col min="13058" max="13058" width="57.5703125" style="28" customWidth="1"/>
    <col min="13059" max="13059" width="20.140625" style="28" customWidth="1"/>
    <col min="13060" max="13061" width="17.5703125" style="28" bestFit="1" customWidth="1"/>
    <col min="13062" max="13062" width="16.42578125" style="28" bestFit="1" customWidth="1"/>
    <col min="13063" max="13063" width="15.5703125" style="28" bestFit="1" customWidth="1"/>
    <col min="13064" max="13064" width="11.85546875" style="28" bestFit="1" customWidth="1"/>
    <col min="13065" max="13065" width="15.42578125" style="28" bestFit="1" customWidth="1"/>
    <col min="13066" max="13066" width="9.42578125" style="28" bestFit="1" customWidth="1"/>
    <col min="13067" max="13067" width="15.42578125" style="28" bestFit="1" customWidth="1"/>
    <col min="13068" max="13068" width="9.42578125" style="28" bestFit="1" customWidth="1"/>
    <col min="13069" max="13312" width="9.140625" style="28"/>
    <col min="13313" max="13313" width="15.85546875" style="28" customWidth="1"/>
    <col min="13314" max="13314" width="57.5703125" style="28" customWidth="1"/>
    <col min="13315" max="13315" width="20.140625" style="28" customWidth="1"/>
    <col min="13316" max="13317" width="17.5703125" style="28" bestFit="1" customWidth="1"/>
    <col min="13318" max="13318" width="16.42578125" style="28" bestFit="1" customWidth="1"/>
    <col min="13319" max="13319" width="15.5703125" style="28" bestFit="1" customWidth="1"/>
    <col min="13320" max="13320" width="11.85546875" style="28" bestFit="1" customWidth="1"/>
    <col min="13321" max="13321" width="15.42578125" style="28" bestFit="1" customWidth="1"/>
    <col min="13322" max="13322" width="9.42578125" style="28" bestFit="1" customWidth="1"/>
    <col min="13323" max="13323" width="15.42578125" style="28" bestFit="1" customWidth="1"/>
    <col min="13324" max="13324" width="9.42578125" style="28" bestFit="1" customWidth="1"/>
    <col min="13325" max="13568" width="9.140625" style="28"/>
    <col min="13569" max="13569" width="15.85546875" style="28" customWidth="1"/>
    <col min="13570" max="13570" width="57.5703125" style="28" customWidth="1"/>
    <col min="13571" max="13571" width="20.140625" style="28" customWidth="1"/>
    <col min="13572" max="13573" width="17.5703125" style="28" bestFit="1" customWidth="1"/>
    <col min="13574" max="13574" width="16.42578125" style="28" bestFit="1" customWidth="1"/>
    <col min="13575" max="13575" width="15.5703125" style="28" bestFit="1" customWidth="1"/>
    <col min="13576" max="13576" width="11.85546875" style="28" bestFit="1" customWidth="1"/>
    <col min="13577" max="13577" width="15.42578125" style="28" bestFit="1" customWidth="1"/>
    <col min="13578" max="13578" width="9.42578125" style="28" bestFit="1" customWidth="1"/>
    <col min="13579" max="13579" width="15.42578125" style="28" bestFit="1" customWidth="1"/>
    <col min="13580" max="13580" width="9.42578125" style="28" bestFit="1" customWidth="1"/>
    <col min="13581" max="13824" width="9.140625" style="28"/>
    <col min="13825" max="13825" width="15.85546875" style="28" customWidth="1"/>
    <col min="13826" max="13826" width="57.5703125" style="28" customWidth="1"/>
    <col min="13827" max="13827" width="20.140625" style="28" customWidth="1"/>
    <col min="13828" max="13829" width="17.5703125" style="28" bestFit="1" customWidth="1"/>
    <col min="13830" max="13830" width="16.42578125" style="28" bestFit="1" customWidth="1"/>
    <col min="13831" max="13831" width="15.5703125" style="28" bestFit="1" customWidth="1"/>
    <col min="13832" max="13832" width="11.85546875" style="28" bestFit="1" customWidth="1"/>
    <col min="13833" max="13833" width="15.42578125" style="28" bestFit="1" customWidth="1"/>
    <col min="13834" max="13834" width="9.42578125" style="28" bestFit="1" customWidth="1"/>
    <col min="13835" max="13835" width="15.42578125" style="28" bestFit="1" customWidth="1"/>
    <col min="13836" max="13836" width="9.42578125" style="28" bestFit="1" customWidth="1"/>
    <col min="13837" max="14080" width="9.140625" style="28"/>
    <col min="14081" max="14081" width="15.85546875" style="28" customWidth="1"/>
    <col min="14082" max="14082" width="57.5703125" style="28" customWidth="1"/>
    <col min="14083" max="14083" width="20.140625" style="28" customWidth="1"/>
    <col min="14084" max="14085" width="17.5703125" style="28" bestFit="1" customWidth="1"/>
    <col min="14086" max="14086" width="16.42578125" style="28" bestFit="1" customWidth="1"/>
    <col min="14087" max="14087" width="15.5703125" style="28" bestFit="1" customWidth="1"/>
    <col min="14088" max="14088" width="11.85546875" style="28" bestFit="1" customWidth="1"/>
    <col min="14089" max="14089" width="15.42578125" style="28" bestFit="1" customWidth="1"/>
    <col min="14090" max="14090" width="9.42578125" style="28" bestFit="1" customWidth="1"/>
    <col min="14091" max="14091" width="15.42578125" style="28" bestFit="1" customWidth="1"/>
    <col min="14092" max="14092" width="9.42578125" style="28" bestFit="1" customWidth="1"/>
    <col min="14093" max="14336" width="9.140625" style="28"/>
    <col min="14337" max="14337" width="15.85546875" style="28" customWidth="1"/>
    <col min="14338" max="14338" width="57.5703125" style="28" customWidth="1"/>
    <col min="14339" max="14339" width="20.140625" style="28" customWidth="1"/>
    <col min="14340" max="14341" width="17.5703125" style="28" bestFit="1" customWidth="1"/>
    <col min="14342" max="14342" width="16.42578125" style="28" bestFit="1" customWidth="1"/>
    <col min="14343" max="14343" width="15.5703125" style="28" bestFit="1" customWidth="1"/>
    <col min="14344" max="14344" width="11.85546875" style="28" bestFit="1" customWidth="1"/>
    <col min="14345" max="14345" width="15.42578125" style="28" bestFit="1" customWidth="1"/>
    <col min="14346" max="14346" width="9.42578125" style="28" bestFit="1" customWidth="1"/>
    <col min="14347" max="14347" width="15.42578125" style="28" bestFit="1" customWidth="1"/>
    <col min="14348" max="14348" width="9.42578125" style="28" bestFit="1" customWidth="1"/>
    <col min="14349" max="14592" width="9.140625" style="28"/>
    <col min="14593" max="14593" width="15.85546875" style="28" customWidth="1"/>
    <col min="14594" max="14594" width="57.5703125" style="28" customWidth="1"/>
    <col min="14595" max="14595" width="20.140625" style="28" customWidth="1"/>
    <col min="14596" max="14597" width="17.5703125" style="28" bestFit="1" customWidth="1"/>
    <col min="14598" max="14598" width="16.42578125" style="28" bestFit="1" customWidth="1"/>
    <col min="14599" max="14599" width="15.5703125" style="28" bestFit="1" customWidth="1"/>
    <col min="14600" max="14600" width="11.85546875" style="28" bestFit="1" customWidth="1"/>
    <col min="14601" max="14601" width="15.42578125" style="28" bestFit="1" customWidth="1"/>
    <col min="14602" max="14602" width="9.42578125" style="28" bestFit="1" customWidth="1"/>
    <col min="14603" max="14603" width="15.42578125" style="28" bestFit="1" customWidth="1"/>
    <col min="14604" max="14604" width="9.42578125" style="28" bestFit="1" customWidth="1"/>
    <col min="14605" max="14848" width="9.140625" style="28"/>
    <col min="14849" max="14849" width="15.85546875" style="28" customWidth="1"/>
    <col min="14850" max="14850" width="57.5703125" style="28" customWidth="1"/>
    <col min="14851" max="14851" width="20.140625" style="28" customWidth="1"/>
    <col min="14852" max="14853" width="17.5703125" style="28" bestFit="1" customWidth="1"/>
    <col min="14854" max="14854" width="16.42578125" style="28" bestFit="1" customWidth="1"/>
    <col min="14855" max="14855" width="15.5703125" style="28" bestFit="1" customWidth="1"/>
    <col min="14856" max="14856" width="11.85546875" style="28" bestFit="1" customWidth="1"/>
    <col min="14857" max="14857" width="15.42578125" style="28" bestFit="1" customWidth="1"/>
    <col min="14858" max="14858" width="9.42578125" style="28" bestFit="1" customWidth="1"/>
    <col min="14859" max="14859" width="15.42578125" style="28" bestFit="1" customWidth="1"/>
    <col min="14860" max="14860" width="9.42578125" style="28" bestFit="1" customWidth="1"/>
    <col min="14861" max="15104" width="9.140625" style="28"/>
    <col min="15105" max="15105" width="15.85546875" style="28" customWidth="1"/>
    <col min="15106" max="15106" width="57.5703125" style="28" customWidth="1"/>
    <col min="15107" max="15107" width="20.140625" style="28" customWidth="1"/>
    <col min="15108" max="15109" width="17.5703125" style="28" bestFit="1" customWidth="1"/>
    <col min="15110" max="15110" width="16.42578125" style="28" bestFit="1" customWidth="1"/>
    <col min="15111" max="15111" width="15.5703125" style="28" bestFit="1" customWidth="1"/>
    <col min="15112" max="15112" width="11.85546875" style="28" bestFit="1" customWidth="1"/>
    <col min="15113" max="15113" width="15.42578125" style="28" bestFit="1" customWidth="1"/>
    <col min="15114" max="15114" width="9.42578125" style="28" bestFit="1" customWidth="1"/>
    <col min="15115" max="15115" width="15.42578125" style="28" bestFit="1" customWidth="1"/>
    <col min="15116" max="15116" width="9.42578125" style="28" bestFit="1" customWidth="1"/>
    <col min="15117" max="15360" width="9.140625" style="28"/>
    <col min="15361" max="15361" width="15.85546875" style="28" customWidth="1"/>
    <col min="15362" max="15362" width="57.5703125" style="28" customWidth="1"/>
    <col min="15363" max="15363" width="20.140625" style="28" customWidth="1"/>
    <col min="15364" max="15365" width="17.5703125" style="28" bestFit="1" customWidth="1"/>
    <col min="15366" max="15366" width="16.42578125" style="28" bestFit="1" customWidth="1"/>
    <col min="15367" max="15367" width="15.5703125" style="28" bestFit="1" customWidth="1"/>
    <col min="15368" max="15368" width="11.85546875" style="28" bestFit="1" customWidth="1"/>
    <col min="15369" max="15369" width="15.42578125" style="28" bestFit="1" customWidth="1"/>
    <col min="15370" max="15370" width="9.42578125" style="28" bestFit="1" customWidth="1"/>
    <col min="15371" max="15371" width="15.42578125" style="28" bestFit="1" customWidth="1"/>
    <col min="15372" max="15372" width="9.42578125" style="28" bestFit="1" customWidth="1"/>
    <col min="15373" max="15616" width="9.140625" style="28"/>
    <col min="15617" max="15617" width="15.85546875" style="28" customWidth="1"/>
    <col min="15618" max="15618" width="57.5703125" style="28" customWidth="1"/>
    <col min="15619" max="15619" width="20.140625" style="28" customWidth="1"/>
    <col min="15620" max="15621" width="17.5703125" style="28" bestFit="1" customWidth="1"/>
    <col min="15622" max="15622" width="16.42578125" style="28" bestFit="1" customWidth="1"/>
    <col min="15623" max="15623" width="15.5703125" style="28" bestFit="1" customWidth="1"/>
    <col min="15624" max="15624" width="11.85546875" style="28" bestFit="1" customWidth="1"/>
    <col min="15625" max="15625" width="15.42578125" style="28" bestFit="1" customWidth="1"/>
    <col min="15626" max="15626" width="9.42578125" style="28" bestFit="1" customWidth="1"/>
    <col min="15627" max="15627" width="15.42578125" style="28" bestFit="1" customWidth="1"/>
    <col min="15628" max="15628" width="9.42578125" style="28" bestFit="1" customWidth="1"/>
    <col min="15629" max="15872" width="9.140625" style="28"/>
    <col min="15873" max="15873" width="15.85546875" style="28" customWidth="1"/>
    <col min="15874" max="15874" width="57.5703125" style="28" customWidth="1"/>
    <col min="15875" max="15875" width="20.140625" style="28" customWidth="1"/>
    <col min="15876" max="15877" width="17.5703125" style="28" bestFit="1" customWidth="1"/>
    <col min="15878" max="15878" width="16.42578125" style="28" bestFit="1" customWidth="1"/>
    <col min="15879" max="15879" width="15.5703125" style="28" bestFit="1" customWidth="1"/>
    <col min="15880" max="15880" width="11.85546875" style="28" bestFit="1" customWidth="1"/>
    <col min="15881" max="15881" width="15.42578125" style="28" bestFit="1" customWidth="1"/>
    <col min="15882" max="15882" width="9.42578125" style="28" bestFit="1" customWidth="1"/>
    <col min="15883" max="15883" width="15.42578125" style="28" bestFit="1" customWidth="1"/>
    <col min="15884" max="15884" width="9.42578125" style="28" bestFit="1" customWidth="1"/>
    <col min="15885" max="16128" width="9.140625" style="28"/>
    <col min="16129" max="16129" width="15.85546875" style="28" customWidth="1"/>
    <col min="16130" max="16130" width="57.5703125" style="28" customWidth="1"/>
    <col min="16131" max="16131" width="20.140625" style="28" customWidth="1"/>
    <col min="16132" max="16133" width="17.5703125" style="28" bestFit="1" customWidth="1"/>
    <col min="16134" max="16134" width="16.42578125" style="28" bestFit="1" customWidth="1"/>
    <col min="16135" max="16135" width="15.5703125" style="28" bestFit="1" customWidth="1"/>
    <col min="16136" max="16136" width="11.85546875" style="28" bestFit="1" customWidth="1"/>
    <col min="16137" max="16137" width="15.42578125" style="28" bestFit="1" customWidth="1"/>
    <col min="16138" max="16138" width="9.42578125" style="28" bestFit="1" customWidth="1"/>
    <col min="16139" max="16139" width="15.42578125" style="28" bestFit="1" customWidth="1"/>
    <col min="16140" max="16140" width="9.42578125" style="28" bestFit="1" customWidth="1"/>
    <col min="16141" max="16384" width="9.140625" style="28"/>
  </cols>
  <sheetData>
    <row r="1" spans="1:15" ht="15.75" x14ac:dyDescent="0.2">
      <c r="A1" s="308" t="s">
        <v>0</v>
      </c>
      <c r="B1" s="308"/>
      <c r="C1" s="308"/>
      <c r="D1" s="308"/>
      <c r="E1" s="308"/>
      <c r="F1" s="308"/>
      <c r="G1" s="308"/>
      <c r="H1" s="308"/>
      <c r="I1" s="34"/>
      <c r="J1" s="34"/>
      <c r="K1" s="34"/>
      <c r="L1" s="35"/>
      <c r="M1" s="35"/>
      <c r="N1" s="35"/>
      <c r="O1" s="35"/>
    </row>
    <row r="2" spans="1:15" ht="18" x14ac:dyDescent="0.2">
      <c r="A2" s="40"/>
      <c r="B2" s="40"/>
      <c r="C2" s="40"/>
      <c r="D2" s="40"/>
      <c r="E2" s="40"/>
      <c r="F2" s="40"/>
      <c r="G2" s="40"/>
      <c r="H2" s="168"/>
      <c r="I2" s="41"/>
      <c r="J2" s="41"/>
      <c r="K2" s="41"/>
      <c r="L2" s="35"/>
      <c r="M2" s="35"/>
      <c r="N2" s="35"/>
      <c r="O2" s="35"/>
    </row>
    <row r="3" spans="1:15" ht="15.75" customHeight="1" x14ac:dyDescent="0.2">
      <c r="A3" s="307" t="s">
        <v>22</v>
      </c>
      <c r="B3" s="307"/>
      <c r="C3" s="307"/>
      <c r="D3" s="307"/>
      <c r="E3" s="307"/>
      <c r="F3" s="307"/>
      <c r="G3" s="307"/>
      <c r="H3" s="307"/>
      <c r="I3" s="34"/>
      <c r="J3" s="34"/>
      <c r="K3" s="34"/>
      <c r="L3" s="35"/>
      <c r="M3" s="35"/>
      <c r="N3" s="35"/>
      <c r="O3" s="35"/>
    </row>
    <row r="4" spans="1:15" ht="18" x14ac:dyDescent="0.2">
      <c r="A4" s="40"/>
      <c r="B4" s="40"/>
      <c r="C4" s="40"/>
      <c r="D4" s="40"/>
      <c r="E4" s="40"/>
      <c r="F4" s="40"/>
      <c r="G4" s="40"/>
      <c r="H4" s="168"/>
      <c r="I4" s="41"/>
      <c r="J4" s="41"/>
      <c r="K4" s="41"/>
      <c r="L4" s="35"/>
      <c r="M4" s="35"/>
      <c r="N4" s="35"/>
      <c r="O4" s="35"/>
    </row>
    <row r="5" spans="1:15" ht="15.75" customHeight="1" x14ac:dyDescent="0.2">
      <c r="A5" s="307" t="s">
        <v>23</v>
      </c>
      <c r="B5" s="307"/>
      <c r="C5" s="307"/>
      <c r="D5" s="307"/>
      <c r="E5" s="307"/>
      <c r="F5" s="307"/>
      <c r="G5" s="307"/>
      <c r="H5" s="307"/>
      <c r="I5" s="34"/>
      <c r="J5" s="34"/>
      <c r="K5" s="34"/>
      <c r="L5" s="35"/>
      <c r="M5" s="35"/>
      <c r="N5" s="35"/>
      <c r="O5" s="35"/>
    </row>
    <row r="6" spans="1:15" ht="18" x14ac:dyDescent="0.2">
      <c r="A6" s="40"/>
      <c r="B6" s="40"/>
      <c r="C6" s="40"/>
      <c r="D6" s="40"/>
      <c r="E6" s="40"/>
      <c r="F6" s="40"/>
      <c r="G6" s="40"/>
      <c r="H6" s="168"/>
      <c r="I6" s="41"/>
      <c r="J6" s="41"/>
      <c r="K6" s="41"/>
      <c r="L6" s="35"/>
      <c r="M6" s="35"/>
      <c r="N6" s="35"/>
      <c r="O6" s="35"/>
    </row>
    <row r="7" spans="1:15" s="29" customFormat="1" ht="57" x14ac:dyDescent="0.25">
      <c r="A7" s="306" t="s">
        <v>3</v>
      </c>
      <c r="B7" s="306"/>
      <c r="C7" s="152" t="s">
        <v>568</v>
      </c>
      <c r="D7" s="152" t="s">
        <v>565</v>
      </c>
      <c r="E7" s="152" t="s">
        <v>567</v>
      </c>
      <c r="F7" s="152" t="s">
        <v>566</v>
      </c>
      <c r="G7" s="152" t="s">
        <v>259</v>
      </c>
      <c r="H7" s="152" t="s">
        <v>564</v>
      </c>
      <c r="I7" s="36"/>
      <c r="J7" s="36"/>
      <c r="K7" s="36"/>
      <c r="L7" s="36"/>
      <c r="M7" s="36"/>
      <c r="N7" s="36"/>
      <c r="O7" s="36"/>
    </row>
    <row r="8" spans="1:15" s="30" customFormat="1" x14ac:dyDescent="0.2">
      <c r="A8" s="305">
        <v>1</v>
      </c>
      <c r="B8" s="305"/>
      <c r="C8" s="50">
        <v>2</v>
      </c>
      <c r="D8" s="50">
        <v>3</v>
      </c>
      <c r="E8" s="50">
        <v>4.3333333333333304</v>
      </c>
      <c r="F8" s="50">
        <v>5.0833333333333304</v>
      </c>
      <c r="G8" s="50">
        <v>6</v>
      </c>
      <c r="H8" s="153">
        <v>7</v>
      </c>
      <c r="I8" s="38"/>
      <c r="J8" s="38"/>
      <c r="K8" s="38"/>
      <c r="L8" s="38"/>
      <c r="M8" s="37"/>
      <c r="N8" s="37"/>
      <c r="O8" s="37"/>
    </row>
    <row r="9" spans="1:15" ht="15" customHeight="1" x14ac:dyDescent="0.2">
      <c r="A9" s="119" t="s">
        <v>26</v>
      </c>
      <c r="B9" s="119" t="s">
        <v>25</v>
      </c>
      <c r="C9" s="122" t="s">
        <v>27</v>
      </c>
      <c r="D9" s="122" t="s">
        <v>27</v>
      </c>
      <c r="E9" s="122" t="s">
        <v>27</v>
      </c>
      <c r="F9" s="122" t="s">
        <v>27</v>
      </c>
      <c r="G9" s="122" t="s">
        <v>25</v>
      </c>
      <c r="H9" s="122" t="s">
        <v>25</v>
      </c>
      <c r="I9" s="137"/>
      <c r="J9" s="137"/>
      <c r="K9" s="137"/>
      <c r="L9" s="137"/>
      <c r="M9" s="155"/>
      <c r="N9" s="155"/>
      <c r="O9" s="155"/>
    </row>
    <row r="10" spans="1:15" s="30" customFormat="1" x14ac:dyDescent="0.2">
      <c r="A10" s="189"/>
      <c r="B10" s="191" t="s">
        <v>24</v>
      </c>
      <c r="C10" s="182">
        <f>+C11+C70</f>
        <v>831542</v>
      </c>
      <c r="D10" s="262">
        <f>+D11+D70</f>
        <v>2114426</v>
      </c>
      <c r="E10" s="192">
        <f>+E11+E70</f>
        <v>0</v>
      </c>
      <c r="F10" s="182">
        <f>+F11+F70</f>
        <v>1014962.1599999999</v>
      </c>
      <c r="G10" s="182">
        <f>+F10/C10*100</f>
        <v>122.05783472151737</v>
      </c>
      <c r="H10" s="182">
        <f>+F10/D10*100</f>
        <v>48.001782043921139</v>
      </c>
      <c r="I10" s="218"/>
      <c r="J10" s="222"/>
      <c r="K10" s="39"/>
      <c r="L10" s="39"/>
      <c r="M10" s="42"/>
      <c r="N10" s="42"/>
      <c r="O10" s="42"/>
    </row>
    <row r="11" spans="1:15" x14ac:dyDescent="0.2">
      <c r="A11" s="183" t="s">
        <v>29</v>
      </c>
      <c r="B11" s="184" t="s">
        <v>30</v>
      </c>
      <c r="C11" s="186">
        <f t="shared" ref="C11:D11" si="0">C12+C34+C45+C51+C58+C65</f>
        <v>831542</v>
      </c>
      <c r="D11" s="263">
        <f t="shared" si="0"/>
        <v>2114426</v>
      </c>
      <c r="E11" s="186">
        <f>E12+E34+E45+E51+E58+E65</f>
        <v>0</v>
      </c>
      <c r="F11" s="185">
        <f>+F12+F34+F45+F51+F58+F65</f>
        <v>1014962.1599999999</v>
      </c>
      <c r="G11" s="187">
        <f>+F11/C11*100</f>
        <v>122.05783472151737</v>
      </c>
      <c r="H11" s="187">
        <f>+F11/D11*100</f>
        <v>48.001782043921139</v>
      </c>
      <c r="I11" s="156"/>
      <c r="J11" s="156"/>
      <c r="K11" s="156"/>
      <c r="L11" s="156"/>
      <c r="M11" s="156"/>
      <c r="N11" s="156"/>
      <c r="O11" s="156"/>
    </row>
    <row r="12" spans="1:15" ht="63.75" x14ac:dyDescent="0.2">
      <c r="A12" s="172" t="s">
        <v>32</v>
      </c>
      <c r="B12" s="173" t="s">
        <v>33</v>
      </c>
      <c r="C12" s="169">
        <f>C13+C15+C20+C23+C26+C29</f>
        <v>5552</v>
      </c>
      <c r="D12" s="207">
        <v>0</v>
      </c>
      <c r="E12" s="151"/>
      <c r="F12" s="169">
        <f>F13+F15+F20+F23+F26+F29</f>
        <v>13915</v>
      </c>
      <c r="G12" s="169">
        <f>+F12/C12*100</f>
        <v>250.63040345821324</v>
      </c>
      <c r="H12" s="169" t="e">
        <f>+F12/D12*100</f>
        <v>#DIV/0!</v>
      </c>
      <c r="I12" s="159"/>
      <c r="J12" s="159"/>
      <c r="K12" s="159"/>
      <c r="L12" s="159"/>
      <c r="M12" s="159"/>
      <c r="N12" s="159"/>
      <c r="O12" s="159"/>
    </row>
    <row r="13" spans="1:15" ht="25.5" x14ac:dyDescent="0.2">
      <c r="A13" s="170" t="s">
        <v>260</v>
      </c>
      <c r="B13" s="171" t="s">
        <v>261</v>
      </c>
      <c r="C13" s="169">
        <f>C14</f>
        <v>0</v>
      </c>
      <c r="D13" s="258"/>
      <c r="E13" s="167"/>
      <c r="F13" s="169">
        <f>F14</f>
        <v>0</v>
      </c>
      <c r="G13" s="169" t="e">
        <f t="shared" ref="G13:G72" si="1">+F13/C13*100</f>
        <v>#DIV/0!</v>
      </c>
      <c r="H13" s="169"/>
      <c r="I13" s="159"/>
      <c r="J13" s="159"/>
      <c r="K13" s="159"/>
      <c r="L13" s="159"/>
      <c r="M13" s="159"/>
      <c r="N13" s="159"/>
      <c r="O13" s="159"/>
    </row>
    <row r="14" spans="1:15" ht="25.5" x14ac:dyDescent="0.2">
      <c r="A14" s="49" t="s">
        <v>262</v>
      </c>
      <c r="B14" s="47" t="s">
        <v>263</v>
      </c>
      <c r="C14" s="165">
        <v>0</v>
      </c>
      <c r="D14" s="252"/>
      <c r="E14" s="166"/>
      <c r="F14" s="43">
        <v>0</v>
      </c>
      <c r="G14" s="165" t="e">
        <f t="shared" si="1"/>
        <v>#DIV/0!</v>
      </c>
      <c r="H14" s="169"/>
      <c r="I14" s="45"/>
      <c r="J14" s="45"/>
      <c r="K14" s="45"/>
      <c r="L14" s="45"/>
      <c r="M14" s="46"/>
      <c r="N14" s="46"/>
      <c r="O14" s="46"/>
    </row>
    <row r="15" spans="1:15" ht="63.75" x14ac:dyDescent="0.2">
      <c r="A15" s="170" t="s">
        <v>34</v>
      </c>
      <c r="B15" s="171" t="s">
        <v>35</v>
      </c>
      <c r="C15" s="169">
        <f>C16+C17+C18+C19</f>
        <v>0</v>
      </c>
      <c r="D15" s="258"/>
      <c r="E15" s="167"/>
      <c r="F15" s="169">
        <f>F16+F17+F18+F19</f>
        <v>0</v>
      </c>
      <c r="G15" s="169" t="e">
        <f t="shared" si="1"/>
        <v>#DIV/0!</v>
      </c>
      <c r="H15" s="169"/>
      <c r="I15" s="159"/>
      <c r="J15" s="159"/>
      <c r="K15" s="159"/>
      <c r="L15" s="159"/>
      <c r="M15" s="159"/>
      <c r="N15" s="159"/>
      <c r="O15" s="159"/>
    </row>
    <row r="16" spans="1:15" ht="38.25" x14ac:dyDescent="0.2">
      <c r="A16" s="49" t="s">
        <v>264</v>
      </c>
      <c r="B16" s="47" t="s">
        <v>265</v>
      </c>
      <c r="C16" s="165">
        <v>0</v>
      </c>
      <c r="D16" s="252"/>
      <c r="E16" s="166"/>
      <c r="F16" s="43">
        <v>0</v>
      </c>
      <c r="G16" s="165" t="e">
        <f t="shared" si="1"/>
        <v>#DIV/0!</v>
      </c>
      <c r="H16" s="169"/>
      <c r="I16" s="45"/>
      <c r="J16" s="45"/>
      <c r="K16" s="45"/>
      <c r="L16" s="45"/>
      <c r="M16" s="46"/>
      <c r="N16" s="46"/>
      <c r="O16" s="46"/>
    </row>
    <row r="17" spans="1:15" ht="38.25" x14ac:dyDescent="0.2">
      <c r="A17" s="49" t="s">
        <v>266</v>
      </c>
      <c r="B17" s="47" t="s">
        <v>267</v>
      </c>
      <c r="C17" s="165">
        <v>0</v>
      </c>
      <c r="D17" s="252"/>
      <c r="E17" s="166"/>
      <c r="F17" s="48">
        <v>0</v>
      </c>
      <c r="G17" s="164" t="e">
        <f t="shared" si="1"/>
        <v>#DIV/0!</v>
      </c>
      <c r="H17" s="169"/>
      <c r="I17" s="45"/>
      <c r="J17" s="45"/>
      <c r="K17" s="45"/>
      <c r="L17" s="45"/>
      <c r="M17" s="46"/>
      <c r="N17" s="46"/>
      <c r="O17" s="46"/>
    </row>
    <row r="18" spans="1:15" ht="38.25" x14ac:dyDescent="0.2">
      <c r="A18" s="49" t="s">
        <v>36</v>
      </c>
      <c r="B18" s="47" t="s">
        <v>37</v>
      </c>
      <c r="C18" s="165">
        <v>0</v>
      </c>
      <c r="D18" s="252"/>
      <c r="E18" s="166"/>
      <c r="F18" s="43">
        <v>0</v>
      </c>
      <c r="G18" s="165" t="e">
        <f t="shared" si="1"/>
        <v>#DIV/0!</v>
      </c>
      <c r="H18" s="169"/>
      <c r="I18" s="45"/>
      <c r="J18" s="45"/>
      <c r="K18" s="45"/>
      <c r="L18" s="45"/>
      <c r="M18" s="46"/>
      <c r="N18" s="46"/>
      <c r="O18" s="46"/>
    </row>
    <row r="19" spans="1:15" ht="38.25" x14ac:dyDescent="0.2">
      <c r="A19" s="49" t="s">
        <v>38</v>
      </c>
      <c r="B19" s="47" t="s">
        <v>39</v>
      </c>
      <c r="C19" s="165">
        <v>0</v>
      </c>
      <c r="D19" s="258"/>
      <c r="E19" s="166"/>
      <c r="F19" s="43">
        <v>0</v>
      </c>
      <c r="G19" s="165" t="e">
        <f t="shared" si="1"/>
        <v>#DIV/0!</v>
      </c>
      <c r="H19" s="169"/>
      <c r="I19" s="45"/>
      <c r="J19" s="45"/>
      <c r="K19" s="45"/>
      <c r="L19" s="45"/>
      <c r="M19" s="46"/>
      <c r="N19" s="46"/>
      <c r="O19" s="46"/>
    </row>
    <row r="20" spans="1:15" ht="38.25" x14ac:dyDescent="0.2">
      <c r="A20" s="170" t="s">
        <v>268</v>
      </c>
      <c r="B20" s="171" t="s">
        <v>269</v>
      </c>
      <c r="C20" s="169">
        <f>C21+C22</f>
        <v>0</v>
      </c>
      <c r="D20" s="251"/>
      <c r="E20" s="167"/>
      <c r="F20" s="169">
        <f>F21+F22</f>
        <v>0</v>
      </c>
      <c r="G20" s="169" t="e">
        <f t="shared" si="1"/>
        <v>#DIV/0!</v>
      </c>
      <c r="H20" s="169"/>
      <c r="I20" s="159"/>
      <c r="J20" s="159"/>
      <c r="K20" s="159"/>
      <c r="L20" s="159"/>
      <c r="M20" s="159"/>
      <c r="N20" s="159"/>
      <c r="O20" s="159"/>
    </row>
    <row r="21" spans="1:15" ht="51" x14ac:dyDescent="0.2">
      <c r="A21" s="49" t="s">
        <v>270</v>
      </c>
      <c r="B21" s="47" t="s">
        <v>271</v>
      </c>
      <c r="C21" s="165">
        <v>0</v>
      </c>
      <c r="D21" s="252"/>
      <c r="E21" s="166"/>
      <c r="F21" s="43">
        <v>0</v>
      </c>
      <c r="G21" s="165" t="e">
        <f t="shared" si="1"/>
        <v>#DIV/0!</v>
      </c>
      <c r="H21" s="169"/>
      <c r="I21" s="45"/>
      <c r="J21" s="45"/>
      <c r="K21" s="45"/>
      <c r="L21" s="45"/>
      <c r="M21" s="46"/>
      <c r="N21" s="46"/>
      <c r="O21" s="46"/>
    </row>
    <row r="22" spans="1:15" ht="51" x14ac:dyDescent="0.2">
      <c r="A22" s="49" t="s">
        <v>272</v>
      </c>
      <c r="B22" s="47" t="s">
        <v>273</v>
      </c>
      <c r="C22" s="165">
        <v>0</v>
      </c>
      <c r="D22" s="252"/>
      <c r="E22" s="166"/>
      <c r="F22" s="48">
        <v>0</v>
      </c>
      <c r="G22" s="164" t="e">
        <f t="shared" si="1"/>
        <v>#DIV/0!</v>
      </c>
      <c r="H22" s="169"/>
      <c r="I22" s="45"/>
      <c r="J22" s="45"/>
      <c r="K22" s="45"/>
      <c r="L22" s="45"/>
      <c r="M22" s="46"/>
      <c r="N22" s="46"/>
      <c r="O22" s="46"/>
    </row>
    <row r="23" spans="1:15" ht="63.75" x14ac:dyDescent="0.2">
      <c r="A23" s="170" t="s">
        <v>274</v>
      </c>
      <c r="B23" s="171" t="s">
        <v>275</v>
      </c>
      <c r="C23" s="169">
        <f>C24+C25</f>
        <v>2300</v>
      </c>
      <c r="D23" s="258"/>
      <c r="E23" s="167"/>
      <c r="F23" s="169">
        <f>F24+F25</f>
        <v>0</v>
      </c>
      <c r="G23" s="169">
        <f t="shared" si="1"/>
        <v>0</v>
      </c>
      <c r="H23" s="169"/>
      <c r="I23" s="159"/>
      <c r="J23" s="159"/>
      <c r="K23" s="159"/>
      <c r="L23" s="159"/>
      <c r="M23" s="159"/>
      <c r="N23" s="159"/>
      <c r="O23" s="159"/>
    </row>
    <row r="24" spans="1:15" ht="63.75" x14ac:dyDescent="0.2">
      <c r="A24" s="49" t="s">
        <v>276</v>
      </c>
      <c r="B24" s="47" t="s">
        <v>277</v>
      </c>
      <c r="C24" s="165">
        <v>2300</v>
      </c>
      <c r="D24" s="252"/>
      <c r="E24" s="166"/>
      <c r="F24" s="43">
        <v>0</v>
      </c>
      <c r="G24" s="165">
        <f t="shared" si="1"/>
        <v>0</v>
      </c>
      <c r="H24" s="169"/>
      <c r="I24" s="45"/>
      <c r="J24" s="45"/>
      <c r="K24" s="45"/>
      <c r="L24" s="45"/>
      <c r="M24" s="46"/>
      <c r="N24" s="46"/>
      <c r="O24" s="46"/>
    </row>
    <row r="25" spans="1:15" ht="63.75" x14ac:dyDescent="0.2">
      <c r="A25" s="49" t="s">
        <v>278</v>
      </c>
      <c r="B25" s="47" t="s">
        <v>279</v>
      </c>
      <c r="C25" s="165">
        <v>0</v>
      </c>
      <c r="D25" s="252"/>
      <c r="E25" s="166"/>
      <c r="F25" s="43">
        <v>0</v>
      </c>
      <c r="G25" s="165" t="e">
        <f t="shared" si="1"/>
        <v>#DIV/0!</v>
      </c>
      <c r="H25" s="169"/>
      <c r="I25" s="45"/>
      <c r="J25" s="45"/>
      <c r="K25" s="45"/>
      <c r="L25" s="45"/>
      <c r="M25" s="46"/>
      <c r="N25" s="46"/>
      <c r="O25" s="46"/>
    </row>
    <row r="26" spans="1:15" ht="51" x14ac:dyDescent="0.2">
      <c r="A26" s="170" t="s">
        <v>280</v>
      </c>
      <c r="B26" s="171" t="s">
        <v>281</v>
      </c>
      <c r="C26" s="169">
        <f>C27+C28</f>
        <v>0</v>
      </c>
      <c r="D26" s="251"/>
      <c r="E26" s="167"/>
      <c r="F26" s="169">
        <f>F27+F28</f>
        <v>0</v>
      </c>
      <c r="G26" s="169" t="e">
        <f t="shared" si="1"/>
        <v>#DIV/0!</v>
      </c>
      <c r="H26" s="169"/>
      <c r="I26" s="159"/>
      <c r="J26" s="159"/>
      <c r="K26" s="159"/>
      <c r="L26" s="159"/>
      <c r="M26" s="159"/>
      <c r="N26" s="159"/>
      <c r="O26" s="159"/>
    </row>
    <row r="27" spans="1:15" ht="63.75" x14ac:dyDescent="0.2">
      <c r="A27" s="49" t="s">
        <v>282</v>
      </c>
      <c r="B27" s="47" t="s">
        <v>283</v>
      </c>
      <c r="C27" s="165">
        <v>0</v>
      </c>
      <c r="D27" s="252"/>
      <c r="E27" s="166"/>
      <c r="F27" s="43">
        <v>0</v>
      </c>
      <c r="G27" s="165" t="e">
        <f t="shared" si="1"/>
        <v>#DIV/0!</v>
      </c>
      <c r="H27" s="169"/>
      <c r="I27" s="45"/>
      <c r="J27" s="45"/>
      <c r="K27" s="45"/>
      <c r="L27" s="45"/>
      <c r="M27" s="46"/>
      <c r="N27" s="46"/>
      <c r="O27" s="46"/>
    </row>
    <row r="28" spans="1:15" ht="63.75" x14ac:dyDescent="0.2">
      <c r="A28" s="49" t="s">
        <v>284</v>
      </c>
      <c r="B28" s="47" t="s">
        <v>285</v>
      </c>
      <c r="C28" s="164">
        <v>0</v>
      </c>
      <c r="D28" s="252"/>
      <c r="E28" s="166"/>
      <c r="F28" s="43">
        <v>0</v>
      </c>
      <c r="G28" s="165" t="e">
        <f t="shared" si="1"/>
        <v>#DIV/0!</v>
      </c>
      <c r="H28" s="169"/>
      <c r="I28" s="45"/>
      <c r="J28" s="45"/>
      <c r="K28" s="45"/>
      <c r="L28" s="45"/>
      <c r="M28" s="46"/>
      <c r="N28" s="46"/>
      <c r="O28" s="46"/>
    </row>
    <row r="29" spans="1:15" ht="51" x14ac:dyDescent="0.2">
      <c r="A29" s="170" t="s">
        <v>286</v>
      </c>
      <c r="B29" s="171" t="s">
        <v>195</v>
      </c>
      <c r="C29" s="169">
        <f>C30+C31+C32+C33</f>
        <v>3252</v>
      </c>
      <c r="D29" s="258"/>
      <c r="E29" s="167"/>
      <c r="F29" s="169">
        <f>F30+F31+F32+F33</f>
        <v>13915</v>
      </c>
      <c r="G29" s="169">
        <f t="shared" si="1"/>
        <v>427.8905289052891</v>
      </c>
      <c r="H29" s="169"/>
      <c r="I29" s="159"/>
      <c r="J29" s="159"/>
      <c r="K29" s="159"/>
      <c r="L29" s="159"/>
      <c r="M29" s="159"/>
      <c r="N29" s="159"/>
      <c r="O29" s="159"/>
    </row>
    <row r="30" spans="1:15" ht="63.75" x14ac:dyDescent="0.2">
      <c r="A30" s="49" t="s">
        <v>287</v>
      </c>
      <c r="B30" s="47" t="s">
        <v>197</v>
      </c>
      <c r="C30" s="165">
        <v>0</v>
      </c>
      <c r="D30" s="251"/>
      <c r="E30" s="167"/>
      <c r="F30" s="223">
        <v>10000</v>
      </c>
      <c r="G30" s="165" t="e">
        <f t="shared" si="1"/>
        <v>#DIV/0!</v>
      </c>
      <c r="H30" s="169"/>
      <c r="I30" s="46"/>
      <c r="J30" s="46"/>
      <c r="K30" s="46"/>
      <c r="L30" s="46"/>
      <c r="M30" s="46"/>
      <c r="N30" s="46"/>
      <c r="O30" s="46"/>
    </row>
    <row r="31" spans="1:15" ht="63.75" x14ac:dyDescent="0.2">
      <c r="A31" s="49" t="s">
        <v>288</v>
      </c>
      <c r="B31" s="47" t="s">
        <v>199</v>
      </c>
      <c r="C31" s="165">
        <v>0</v>
      </c>
      <c r="D31" s="251"/>
      <c r="E31" s="167"/>
      <c r="F31" s="211">
        <v>0</v>
      </c>
      <c r="G31" s="165" t="e">
        <f t="shared" si="1"/>
        <v>#DIV/0!</v>
      </c>
      <c r="H31" s="169"/>
      <c r="I31" s="46"/>
      <c r="J31" s="46"/>
      <c r="K31" s="46"/>
      <c r="L31" s="46"/>
      <c r="M31" s="46"/>
      <c r="N31" s="46"/>
      <c r="O31" s="46"/>
    </row>
    <row r="32" spans="1:15" ht="89.25" x14ac:dyDescent="0.2">
      <c r="A32" s="49" t="s">
        <v>289</v>
      </c>
      <c r="B32" s="47" t="s">
        <v>290</v>
      </c>
      <c r="C32" s="165">
        <v>3252</v>
      </c>
      <c r="D32" s="251"/>
      <c r="E32" s="167"/>
      <c r="F32" s="223">
        <v>3915</v>
      </c>
      <c r="G32" s="165">
        <f t="shared" si="1"/>
        <v>120.38745387453875</v>
      </c>
      <c r="H32" s="169"/>
      <c r="I32" s="46"/>
      <c r="J32" s="46"/>
      <c r="K32" s="46"/>
      <c r="L32" s="46"/>
      <c r="M32" s="46"/>
      <c r="N32" s="46"/>
      <c r="O32" s="46"/>
    </row>
    <row r="33" spans="1:15" ht="89.25" x14ac:dyDescent="0.2">
      <c r="A33" s="49" t="s">
        <v>291</v>
      </c>
      <c r="B33" s="47" t="s">
        <v>201</v>
      </c>
      <c r="C33" s="165">
        <v>0</v>
      </c>
      <c r="D33" s="251"/>
      <c r="E33" s="167"/>
      <c r="F33" s="43">
        <v>0</v>
      </c>
      <c r="G33" s="165" t="e">
        <f t="shared" si="1"/>
        <v>#DIV/0!</v>
      </c>
      <c r="H33" s="169"/>
      <c r="I33" s="46"/>
      <c r="J33" s="46"/>
      <c r="K33" s="46"/>
      <c r="L33" s="46"/>
      <c r="M33" s="46"/>
      <c r="N33" s="46"/>
      <c r="O33" s="46"/>
    </row>
    <row r="34" spans="1:15" x14ac:dyDescent="0.2">
      <c r="A34" s="172" t="s">
        <v>40</v>
      </c>
      <c r="B34" s="173" t="s">
        <v>41</v>
      </c>
      <c r="C34" s="169">
        <f>C35+C42</f>
        <v>10</v>
      </c>
      <c r="D34" s="207">
        <v>0</v>
      </c>
      <c r="E34" s="151"/>
      <c r="F34" s="169">
        <f>F35+F42</f>
        <v>11.94</v>
      </c>
      <c r="G34" s="169">
        <f>+F34/C34*100</f>
        <v>119.39999999999999</v>
      </c>
      <c r="H34" s="169" t="e">
        <f>+F34/D34*100</f>
        <v>#DIV/0!</v>
      </c>
      <c r="I34" s="159"/>
      <c r="J34" s="159"/>
      <c r="K34" s="159"/>
      <c r="L34" s="159"/>
      <c r="M34" s="159"/>
      <c r="N34" s="159"/>
      <c r="O34" s="159"/>
    </row>
    <row r="35" spans="1:15" ht="25.5" x14ac:dyDescent="0.2">
      <c r="A35" s="170" t="s">
        <v>42</v>
      </c>
      <c r="B35" s="171" t="s">
        <v>43</v>
      </c>
      <c r="C35" s="169">
        <f>C36+C37+C38+C39+C40+C41</f>
        <v>10</v>
      </c>
      <c r="D35" s="258"/>
      <c r="E35" s="167"/>
      <c r="F35" s="169">
        <f>F36+F37+F38+F39+F40+F41</f>
        <v>11.94</v>
      </c>
      <c r="G35" s="169">
        <f t="shared" si="1"/>
        <v>119.39999999999999</v>
      </c>
      <c r="H35" s="169"/>
      <c r="I35" s="159"/>
      <c r="J35" s="159"/>
      <c r="K35" s="159"/>
      <c r="L35" s="159"/>
      <c r="M35" s="159"/>
      <c r="N35" s="159"/>
      <c r="O35" s="159"/>
    </row>
    <row r="36" spans="1:15" ht="38.25" x14ac:dyDescent="0.2">
      <c r="A36" s="49" t="s">
        <v>292</v>
      </c>
      <c r="B36" s="47" t="s">
        <v>293</v>
      </c>
      <c r="C36" s="165">
        <v>10</v>
      </c>
      <c r="D36" s="251"/>
      <c r="E36" s="167"/>
      <c r="F36" s="223">
        <v>11.94</v>
      </c>
      <c r="G36" s="165">
        <f t="shared" si="1"/>
        <v>119.39999999999999</v>
      </c>
      <c r="H36" s="169"/>
      <c r="I36" s="46"/>
      <c r="J36" s="46"/>
      <c r="K36" s="46"/>
      <c r="L36" s="46"/>
      <c r="M36" s="46"/>
      <c r="N36" s="46"/>
      <c r="O36" s="46"/>
    </row>
    <row r="37" spans="1:15" ht="25.5" x14ac:dyDescent="0.2">
      <c r="A37" s="49" t="s">
        <v>294</v>
      </c>
      <c r="B37" s="47" t="s">
        <v>295</v>
      </c>
      <c r="C37" s="165">
        <v>0</v>
      </c>
      <c r="D37" s="251"/>
      <c r="E37" s="167"/>
      <c r="F37" s="43">
        <v>0</v>
      </c>
      <c r="G37" s="165" t="e">
        <f t="shared" si="1"/>
        <v>#DIV/0!</v>
      </c>
      <c r="H37" s="169"/>
      <c r="I37" s="46"/>
      <c r="J37" s="46"/>
      <c r="K37" s="46"/>
      <c r="L37" s="46"/>
      <c r="M37" s="46"/>
      <c r="N37" s="46"/>
      <c r="O37" s="46"/>
    </row>
    <row r="38" spans="1:15" ht="63.75" x14ac:dyDescent="0.2">
      <c r="A38" s="49" t="s">
        <v>296</v>
      </c>
      <c r="B38" s="47" t="s">
        <v>297</v>
      </c>
      <c r="C38" s="165">
        <v>0</v>
      </c>
      <c r="D38" s="251"/>
      <c r="E38" s="167"/>
      <c r="F38" s="43">
        <v>0</v>
      </c>
      <c r="G38" s="165" t="e">
        <f t="shared" si="1"/>
        <v>#DIV/0!</v>
      </c>
      <c r="H38" s="169"/>
      <c r="I38" s="46"/>
      <c r="J38" s="46"/>
      <c r="K38" s="46"/>
      <c r="L38" s="46"/>
      <c r="M38" s="46"/>
      <c r="N38" s="46"/>
      <c r="O38" s="46"/>
    </row>
    <row r="39" spans="1:15" ht="25.5" x14ac:dyDescent="0.2">
      <c r="A39" s="49" t="s">
        <v>298</v>
      </c>
      <c r="B39" s="47" t="s">
        <v>299</v>
      </c>
      <c r="C39" s="165">
        <v>0</v>
      </c>
      <c r="D39" s="251"/>
      <c r="E39" s="167"/>
      <c r="F39" s="43">
        <v>0</v>
      </c>
      <c r="G39" s="165" t="e">
        <f t="shared" si="1"/>
        <v>#DIV/0!</v>
      </c>
      <c r="H39" s="169"/>
      <c r="I39" s="46"/>
      <c r="J39" s="46"/>
      <c r="K39" s="46"/>
      <c r="L39" s="46"/>
      <c r="M39" s="46"/>
      <c r="N39" s="46"/>
      <c r="O39" s="46"/>
    </row>
    <row r="40" spans="1:15" ht="102" x14ac:dyDescent="0.2">
      <c r="A40" s="49" t="s">
        <v>44</v>
      </c>
      <c r="B40" s="47" t="s">
        <v>45</v>
      </c>
      <c r="C40" s="165">
        <v>0</v>
      </c>
      <c r="D40" s="251"/>
      <c r="E40" s="167"/>
      <c r="F40" s="43">
        <v>0</v>
      </c>
      <c r="G40" s="165" t="e">
        <f t="shared" si="1"/>
        <v>#DIV/0!</v>
      </c>
      <c r="H40" s="169"/>
      <c r="I40" s="46"/>
      <c r="J40" s="46"/>
      <c r="K40" s="46"/>
      <c r="L40" s="46"/>
      <c r="M40" s="46"/>
      <c r="N40" s="46"/>
      <c r="O40" s="46"/>
    </row>
    <row r="41" spans="1:15" ht="25.5" x14ac:dyDescent="0.2">
      <c r="A41" s="49" t="s">
        <v>300</v>
      </c>
      <c r="B41" s="47" t="s">
        <v>301</v>
      </c>
      <c r="C41" s="165">
        <v>0</v>
      </c>
      <c r="D41" s="251"/>
      <c r="E41" s="167"/>
      <c r="F41" s="43">
        <v>0</v>
      </c>
      <c r="G41" s="165" t="e">
        <f t="shared" si="1"/>
        <v>#DIV/0!</v>
      </c>
      <c r="H41" s="169"/>
      <c r="I41" s="46"/>
      <c r="J41" s="46"/>
      <c r="K41" s="46"/>
      <c r="L41" s="46"/>
      <c r="M41" s="46"/>
      <c r="N41" s="46"/>
      <c r="O41" s="46"/>
    </row>
    <row r="42" spans="1:15" ht="38.25" x14ac:dyDescent="0.2">
      <c r="A42" s="170" t="s">
        <v>302</v>
      </c>
      <c r="B42" s="171" t="s">
        <v>303</v>
      </c>
      <c r="C42" s="169">
        <f>C43+C44</f>
        <v>0</v>
      </c>
      <c r="D42" s="251"/>
      <c r="E42" s="167"/>
      <c r="F42" s="169">
        <f>F43+F44</f>
        <v>0</v>
      </c>
      <c r="G42" s="169" t="e">
        <f t="shared" si="1"/>
        <v>#DIV/0!</v>
      </c>
      <c r="H42" s="169"/>
      <c r="I42" s="159"/>
      <c r="J42" s="159"/>
      <c r="K42" s="159"/>
      <c r="L42" s="159"/>
      <c r="M42" s="159"/>
      <c r="N42" s="159"/>
      <c r="O42" s="159"/>
    </row>
    <row r="43" spans="1:15" ht="51" x14ac:dyDescent="0.2">
      <c r="A43" s="49" t="s">
        <v>304</v>
      </c>
      <c r="B43" s="47" t="s">
        <v>305</v>
      </c>
      <c r="C43" s="165">
        <v>0</v>
      </c>
      <c r="D43" s="251"/>
      <c r="E43" s="167"/>
      <c r="F43" s="43">
        <v>0</v>
      </c>
      <c r="G43" s="165" t="e">
        <f t="shared" si="1"/>
        <v>#DIV/0!</v>
      </c>
      <c r="H43" s="169"/>
      <c r="I43" s="46"/>
      <c r="J43" s="46"/>
      <c r="K43" s="46"/>
      <c r="L43" s="46"/>
      <c r="M43" s="46"/>
      <c r="N43" s="46"/>
      <c r="O43" s="46"/>
    </row>
    <row r="44" spans="1:15" ht="38.25" x14ac:dyDescent="0.2">
      <c r="A44" s="49" t="s">
        <v>306</v>
      </c>
      <c r="B44" s="47" t="s">
        <v>307</v>
      </c>
      <c r="C44" s="165">
        <v>0</v>
      </c>
      <c r="D44" s="251"/>
      <c r="E44" s="167"/>
      <c r="F44" s="43">
        <v>0</v>
      </c>
      <c r="G44" s="165" t="e">
        <f t="shared" si="1"/>
        <v>#DIV/0!</v>
      </c>
      <c r="H44" s="169"/>
      <c r="I44" s="46"/>
      <c r="J44" s="46"/>
      <c r="K44" s="46"/>
      <c r="L44" s="46"/>
      <c r="M44" s="46"/>
      <c r="N44" s="46"/>
      <c r="O44" s="46"/>
    </row>
    <row r="45" spans="1:15" ht="89.25" x14ac:dyDescent="0.2">
      <c r="A45" s="172" t="s">
        <v>46</v>
      </c>
      <c r="B45" s="173" t="s">
        <v>47</v>
      </c>
      <c r="C45" s="169">
        <f>C46+C48</f>
        <v>52115</v>
      </c>
      <c r="D45" s="207">
        <v>249900</v>
      </c>
      <c r="E45" s="151"/>
      <c r="F45" s="169">
        <f>F46+F48</f>
        <v>39674.879999999997</v>
      </c>
      <c r="G45" s="169">
        <f>+F45/C45*100</f>
        <v>76.129482874412361</v>
      </c>
      <c r="H45" s="169">
        <f>+F45/D45*100</f>
        <v>15.876302521008403</v>
      </c>
      <c r="I45" s="159"/>
      <c r="J45" s="159"/>
      <c r="K45" s="159"/>
      <c r="L45" s="159"/>
      <c r="M45" s="159"/>
      <c r="N45" s="159"/>
      <c r="O45" s="159"/>
    </row>
    <row r="46" spans="1:15" ht="38.25" x14ac:dyDescent="0.2">
      <c r="A46" s="170" t="s">
        <v>308</v>
      </c>
      <c r="B46" s="171" t="s">
        <v>309</v>
      </c>
      <c r="C46" s="169">
        <f>C47</f>
        <v>0</v>
      </c>
      <c r="D46" s="258"/>
      <c r="E46" s="167"/>
      <c r="F46" s="169">
        <f>F47</f>
        <v>0</v>
      </c>
      <c r="G46" s="169" t="e">
        <f t="shared" si="1"/>
        <v>#DIV/0!</v>
      </c>
      <c r="H46" s="169"/>
      <c r="I46" s="159"/>
      <c r="J46" s="159"/>
      <c r="K46" s="159"/>
      <c r="L46" s="159"/>
      <c r="M46" s="159"/>
      <c r="N46" s="159"/>
      <c r="O46" s="159"/>
    </row>
    <row r="47" spans="1:15" ht="25.5" x14ac:dyDescent="0.2">
      <c r="A47" s="49" t="s">
        <v>310</v>
      </c>
      <c r="B47" s="47" t="s">
        <v>311</v>
      </c>
      <c r="C47" s="165">
        <v>0</v>
      </c>
      <c r="D47" s="251"/>
      <c r="E47" s="167"/>
      <c r="F47" s="43">
        <v>0</v>
      </c>
      <c r="G47" s="165" t="e">
        <f t="shared" si="1"/>
        <v>#DIV/0!</v>
      </c>
      <c r="H47" s="169"/>
      <c r="I47" s="46"/>
      <c r="J47" s="46"/>
      <c r="K47" s="46"/>
      <c r="L47" s="46"/>
      <c r="M47" s="46"/>
      <c r="N47" s="46"/>
      <c r="O47" s="46"/>
    </row>
    <row r="48" spans="1:15" ht="38.25" x14ac:dyDescent="0.2">
      <c r="A48" s="170" t="s">
        <v>48</v>
      </c>
      <c r="B48" s="171" t="s">
        <v>49</v>
      </c>
      <c r="C48" s="169">
        <f>C49+C50</f>
        <v>52115</v>
      </c>
      <c r="D48" s="258"/>
      <c r="E48" s="167"/>
      <c r="F48" s="169">
        <f>F49+F50</f>
        <v>39674.879999999997</v>
      </c>
      <c r="G48" s="169">
        <f t="shared" si="1"/>
        <v>76.129482874412361</v>
      </c>
      <c r="H48" s="169"/>
      <c r="I48" s="159"/>
      <c r="J48" s="159"/>
      <c r="K48" s="159"/>
      <c r="L48" s="159"/>
      <c r="M48" s="159"/>
      <c r="N48" s="159"/>
      <c r="O48" s="159"/>
    </row>
    <row r="49" spans="1:15" ht="25.5" x14ac:dyDescent="0.2">
      <c r="A49" s="49" t="s">
        <v>312</v>
      </c>
      <c r="B49" s="47" t="s">
        <v>313</v>
      </c>
      <c r="C49" s="165">
        <v>0</v>
      </c>
      <c r="D49" s="251"/>
      <c r="E49" s="167"/>
      <c r="F49" s="43">
        <v>0</v>
      </c>
      <c r="G49" s="165" t="e">
        <f t="shared" si="1"/>
        <v>#DIV/0!</v>
      </c>
      <c r="H49" s="169"/>
      <c r="I49" s="46"/>
      <c r="J49" s="46"/>
      <c r="K49" s="46"/>
      <c r="L49" s="46"/>
      <c r="M49" s="46"/>
      <c r="N49" s="46"/>
      <c r="O49" s="46"/>
    </row>
    <row r="50" spans="1:15" ht="25.5" x14ac:dyDescent="0.2">
      <c r="A50" s="49" t="s">
        <v>50</v>
      </c>
      <c r="B50" s="47" t="s">
        <v>51</v>
      </c>
      <c r="C50" s="165">
        <v>52115</v>
      </c>
      <c r="D50" s="208">
        <v>249900</v>
      </c>
      <c r="E50" s="167"/>
      <c r="F50" s="223">
        <v>39674.879999999997</v>
      </c>
      <c r="G50" s="165">
        <f t="shared" si="1"/>
        <v>76.129482874412361</v>
      </c>
      <c r="H50" s="169"/>
      <c r="I50" s="46"/>
      <c r="J50" s="46"/>
      <c r="K50" s="46"/>
      <c r="L50" s="46"/>
      <c r="M50" s="46"/>
      <c r="N50" s="46"/>
      <c r="O50" s="46"/>
    </row>
    <row r="51" spans="1:15" ht="51" x14ac:dyDescent="0.2">
      <c r="A51" s="172" t="s">
        <v>314</v>
      </c>
      <c r="B51" s="173" t="s">
        <v>315</v>
      </c>
      <c r="C51" s="169">
        <f>C52+C55</f>
        <v>1100</v>
      </c>
      <c r="D51" s="207">
        <v>20000</v>
      </c>
      <c r="E51" s="151"/>
      <c r="F51" s="169">
        <f>F52+F55</f>
        <v>51562</v>
      </c>
      <c r="G51" s="169">
        <f>+F51/C51*100</f>
        <v>4687.454545454546</v>
      </c>
      <c r="H51" s="169">
        <f>+F51/D51*100</f>
        <v>257.81</v>
      </c>
      <c r="I51" s="159"/>
      <c r="J51" s="159"/>
      <c r="K51" s="159"/>
      <c r="L51" s="159"/>
      <c r="M51" s="159"/>
      <c r="N51" s="159"/>
      <c r="O51" s="159"/>
    </row>
    <row r="52" spans="1:15" ht="38.25" x14ac:dyDescent="0.2">
      <c r="A52" s="170" t="s">
        <v>316</v>
      </c>
      <c r="B52" s="171" t="s">
        <v>317</v>
      </c>
      <c r="C52" s="169">
        <f>C53+C54</f>
        <v>1100</v>
      </c>
      <c r="D52" s="258"/>
      <c r="E52" s="167"/>
      <c r="F52" s="169">
        <f>F53+F54</f>
        <v>0</v>
      </c>
      <c r="G52" s="169">
        <f t="shared" si="1"/>
        <v>0</v>
      </c>
      <c r="H52" s="169"/>
      <c r="I52" s="159"/>
      <c r="J52" s="159"/>
      <c r="K52" s="159"/>
      <c r="L52" s="159"/>
      <c r="M52" s="159"/>
      <c r="N52" s="159"/>
      <c r="O52" s="159"/>
    </row>
    <row r="53" spans="1:15" ht="25.5" x14ac:dyDescent="0.2">
      <c r="A53" s="49" t="s">
        <v>318</v>
      </c>
      <c r="B53" s="47" t="s">
        <v>319</v>
      </c>
      <c r="C53" s="165">
        <v>0</v>
      </c>
      <c r="D53" s="251"/>
      <c r="E53" s="167"/>
      <c r="F53" s="43">
        <v>0</v>
      </c>
      <c r="G53" s="165" t="e">
        <f t="shared" si="1"/>
        <v>#DIV/0!</v>
      </c>
      <c r="H53" s="169"/>
      <c r="I53" s="46"/>
      <c r="J53" s="46"/>
      <c r="K53" s="46"/>
      <c r="L53" s="46"/>
      <c r="M53" s="46"/>
      <c r="N53" s="46"/>
      <c r="O53" s="46"/>
    </row>
    <row r="54" spans="1:15" ht="25.5" x14ac:dyDescent="0.2">
      <c r="A54" s="49" t="s">
        <v>320</v>
      </c>
      <c r="B54" s="47" t="s">
        <v>321</v>
      </c>
      <c r="C54" s="165">
        <v>1100</v>
      </c>
      <c r="D54" s="208">
        <v>20000</v>
      </c>
      <c r="E54" s="167"/>
      <c r="F54" s="165">
        <v>0</v>
      </c>
      <c r="G54" s="165">
        <f t="shared" si="1"/>
        <v>0</v>
      </c>
      <c r="H54" s="169"/>
      <c r="I54" s="46"/>
      <c r="J54" s="46"/>
      <c r="K54" s="46"/>
      <c r="L54" s="46"/>
      <c r="M54" s="46"/>
      <c r="N54" s="46"/>
      <c r="O54" s="46"/>
    </row>
    <row r="55" spans="1:15" ht="51" x14ac:dyDescent="0.2">
      <c r="A55" s="170" t="s">
        <v>322</v>
      </c>
      <c r="B55" s="171" t="s">
        <v>323</v>
      </c>
      <c r="C55" s="169">
        <f>C56+C57</f>
        <v>0</v>
      </c>
      <c r="D55" s="251"/>
      <c r="E55" s="167"/>
      <c r="F55" s="169">
        <f>F56+F57</f>
        <v>51562</v>
      </c>
      <c r="G55" s="169" t="e">
        <f t="shared" si="1"/>
        <v>#DIV/0!</v>
      </c>
      <c r="H55" s="169"/>
      <c r="I55" s="159"/>
      <c r="J55" s="159"/>
      <c r="K55" s="159"/>
      <c r="L55" s="159"/>
      <c r="M55" s="159"/>
      <c r="N55" s="159"/>
      <c r="O55" s="159"/>
    </row>
    <row r="56" spans="1:15" x14ac:dyDescent="0.2">
      <c r="A56" s="49" t="s">
        <v>324</v>
      </c>
      <c r="B56" s="47" t="s">
        <v>211</v>
      </c>
      <c r="C56" s="165">
        <v>0</v>
      </c>
      <c r="D56" s="251"/>
      <c r="E56" s="167"/>
      <c r="F56" s="207">
        <v>51562</v>
      </c>
      <c r="G56" s="165" t="e">
        <f t="shared" si="1"/>
        <v>#DIV/0!</v>
      </c>
      <c r="H56" s="169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325</v>
      </c>
      <c r="B57" s="47" t="s">
        <v>217</v>
      </c>
      <c r="C57" s="165">
        <v>0</v>
      </c>
      <c r="D57" s="251"/>
      <c r="E57" s="167"/>
      <c r="F57" s="43">
        <v>0</v>
      </c>
      <c r="G57" s="165" t="e">
        <f t="shared" si="1"/>
        <v>#DIV/0!</v>
      </c>
      <c r="H57" s="169"/>
      <c r="I57" s="46"/>
      <c r="J57" s="46"/>
      <c r="K57" s="46"/>
      <c r="L57" s="46"/>
      <c r="M57" s="46"/>
      <c r="N57" s="46"/>
      <c r="O57" s="46"/>
    </row>
    <row r="58" spans="1:15" ht="25.5" x14ac:dyDescent="0.2">
      <c r="A58" s="172">
        <v>67</v>
      </c>
      <c r="B58" s="173" t="s">
        <v>529</v>
      </c>
      <c r="C58" s="169">
        <f>C59+C63</f>
        <v>772759</v>
      </c>
      <c r="D58" s="207">
        <v>1844426</v>
      </c>
      <c r="E58" s="151"/>
      <c r="F58" s="169">
        <f>F59+F63</f>
        <v>909791.34</v>
      </c>
      <c r="G58" s="169">
        <f>+F58/C58*100</f>
        <v>117.73286885044368</v>
      </c>
      <c r="H58" s="169">
        <f>+F58/D58*100</f>
        <v>49.326529771321809</v>
      </c>
      <c r="I58" s="159"/>
      <c r="J58" s="159"/>
      <c r="K58" s="159"/>
      <c r="L58" s="159"/>
      <c r="M58" s="159"/>
      <c r="N58" s="159"/>
      <c r="O58" s="159"/>
    </row>
    <row r="59" spans="1:15" ht="25.5" x14ac:dyDescent="0.2">
      <c r="A59" s="170">
        <v>671</v>
      </c>
      <c r="B59" s="171" t="s">
        <v>529</v>
      </c>
      <c r="C59" s="169">
        <f>C60+C61+C62</f>
        <v>772759</v>
      </c>
      <c r="D59" s="258"/>
      <c r="E59" s="167"/>
      <c r="F59" s="169">
        <f>F60+F61+F62</f>
        <v>909791.34</v>
      </c>
      <c r="G59" s="169">
        <f t="shared" si="1"/>
        <v>117.73286885044368</v>
      </c>
      <c r="H59" s="169"/>
      <c r="I59" s="159"/>
      <c r="J59" s="159"/>
      <c r="K59" s="159"/>
      <c r="L59" s="159"/>
      <c r="M59" s="159"/>
      <c r="N59" s="159"/>
      <c r="O59" s="159"/>
    </row>
    <row r="60" spans="1:15" s="210" customFormat="1" ht="76.5" x14ac:dyDescent="0.2">
      <c r="A60" s="161">
        <v>6711</v>
      </c>
      <c r="B60" s="160" t="s">
        <v>547</v>
      </c>
      <c r="C60" s="165">
        <v>772759</v>
      </c>
      <c r="D60" s="208">
        <v>1844426</v>
      </c>
      <c r="E60" s="208"/>
      <c r="F60" s="223">
        <v>909791.34</v>
      </c>
      <c r="G60" s="207">
        <f t="shared" si="1"/>
        <v>117.73286885044368</v>
      </c>
      <c r="H60" s="209"/>
      <c r="I60" s="159"/>
      <c r="J60" s="159"/>
      <c r="K60" s="159"/>
      <c r="L60" s="159"/>
      <c r="M60" s="159"/>
      <c r="N60" s="159"/>
      <c r="O60" s="159"/>
    </row>
    <row r="61" spans="1:15" s="210" customFormat="1" ht="89.25" x14ac:dyDescent="0.2">
      <c r="A61" s="161">
        <v>6712</v>
      </c>
      <c r="B61" s="160" t="s">
        <v>548</v>
      </c>
      <c r="C61" s="165">
        <v>0</v>
      </c>
      <c r="D61" s="251"/>
      <c r="E61" s="208"/>
      <c r="F61" s="207">
        <v>0</v>
      </c>
      <c r="G61" s="207" t="e">
        <f t="shared" si="1"/>
        <v>#DIV/0!</v>
      </c>
      <c r="H61" s="209"/>
      <c r="I61" s="159"/>
      <c r="J61" s="159"/>
      <c r="K61" s="159"/>
      <c r="L61" s="159"/>
      <c r="M61" s="159"/>
      <c r="N61" s="159"/>
      <c r="O61" s="159"/>
    </row>
    <row r="62" spans="1:15" s="210" customFormat="1" ht="89.25" x14ac:dyDescent="0.2">
      <c r="A62" s="161">
        <v>6714</v>
      </c>
      <c r="B62" s="160" t="s">
        <v>549</v>
      </c>
      <c r="C62" s="165">
        <v>0</v>
      </c>
      <c r="D62" s="251"/>
      <c r="E62" s="208"/>
      <c r="F62" s="207">
        <v>0</v>
      </c>
      <c r="G62" s="207" t="e">
        <f t="shared" si="1"/>
        <v>#DIV/0!</v>
      </c>
      <c r="H62" s="209"/>
      <c r="I62" s="159"/>
      <c r="J62" s="159"/>
      <c r="K62" s="159"/>
      <c r="L62" s="159"/>
      <c r="M62" s="159"/>
      <c r="N62" s="159"/>
      <c r="O62" s="159"/>
    </row>
    <row r="63" spans="1:15" ht="38.25" x14ac:dyDescent="0.2">
      <c r="A63" s="170">
        <v>673</v>
      </c>
      <c r="B63" s="171" t="s">
        <v>537</v>
      </c>
      <c r="C63" s="169">
        <f>C64</f>
        <v>0</v>
      </c>
      <c r="D63" s="251"/>
      <c r="E63" s="167"/>
      <c r="F63" s="169">
        <f>F64</f>
        <v>0</v>
      </c>
      <c r="G63" s="169" t="e">
        <f t="shared" si="1"/>
        <v>#DIV/0!</v>
      </c>
      <c r="H63" s="169"/>
      <c r="I63" s="159"/>
      <c r="J63" s="159"/>
      <c r="K63" s="159"/>
      <c r="L63" s="159"/>
      <c r="M63" s="159"/>
      <c r="N63" s="159"/>
      <c r="O63" s="159"/>
    </row>
    <row r="64" spans="1:15" ht="38.25" x14ac:dyDescent="0.2">
      <c r="A64" s="161">
        <v>6731</v>
      </c>
      <c r="B64" s="160" t="s">
        <v>537</v>
      </c>
      <c r="C64" s="165">
        <v>0</v>
      </c>
      <c r="D64" s="251"/>
      <c r="E64" s="167"/>
      <c r="F64" s="165">
        <v>0</v>
      </c>
      <c r="G64" s="165" t="e">
        <f t="shared" si="1"/>
        <v>#DIV/0!</v>
      </c>
      <c r="H64" s="169"/>
      <c r="I64" s="159"/>
      <c r="J64" s="159"/>
      <c r="K64" s="159"/>
      <c r="L64" s="159"/>
      <c r="M64" s="159"/>
      <c r="N64" s="159"/>
      <c r="O64" s="159"/>
    </row>
    <row r="65" spans="1:15" ht="38.25" x14ac:dyDescent="0.2">
      <c r="A65" s="172" t="s">
        <v>326</v>
      </c>
      <c r="B65" s="173" t="s">
        <v>327</v>
      </c>
      <c r="C65" s="169">
        <f>C66+C68</f>
        <v>6</v>
      </c>
      <c r="D65" s="264">
        <v>100</v>
      </c>
      <c r="E65" s="151"/>
      <c r="F65" s="209">
        <f>F66+F68</f>
        <v>7</v>
      </c>
      <c r="G65" s="169">
        <f>+F65/C65*100</f>
        <v>116.66666666666667</v>
      </c>
      <c r="H65" s="169">
        <f>+F65/D65*100</f>
        <v>7.0000000000000009</v>
      </c>
      <c r="I65" s="159"/>
      <c r="J65" s="159"/>
      <c r="K65" s="159"/>
      <c r="L65" s="159"/>
      <c r="M65" s="159"/>
      <c r="N65" s="159"/>
      <c r="O65" s="159"/>
    </row>
    <row r="66" spans="1:15" ht="25.5" x14ac:dyDescent="0.2">
      <c r="A66" s="170" t="s">
        <v>328</v>
      </c>
      <c r="B66" s="171" t="s">
        <v>329</v>
      </c>
      <c r="C66" s="169">
        <f>C67</f>
        <v>0</v>
      </c>
      <c r="D66" s="251"/>
      <c r="E66" s="167"/>
      <c r="F66" s="169">
        <f>F67</f>
        <v>0</v>
      </c>
      <c r="G66" s="169" t="e">
        <f t="shared" si="1"/>
        <v>#DIV/0!</v>
      </c>
      <c r="H66" s="169"/>
      <c r="I66" s="159"/>
      <c r="J66" s="159"/>
      <c r="K66" s="159"/>
      <c r="L66" s="159"/>
      <c r="M66" s="159"/>
      <c r="N66" s="159"/>
      <c r="O66" s="159"/>
    </row>
    <row r="67" spans="1:15" x14ac:dyDescent="0.2">
      <c r="A67" s="49" t="s">
        <v>330</v>
      </c>
      <c r="B67" s="47" t="s">
        <v>331</v>
      </c>
      <c r="C67" s="165">
        <v>0</v>
      </c>
      <c r="D67" s="167"/>
      <c r="E67" s="167"/>
      <c r="F67" s="43">
        <v>0</v>
      </c>
      <c r="G67" s="165" t="e">
        <f t="shared" si="1"/>
        <v>#DIV/0!</v>
      </c>
      <c r="H67" s="169"/>
      <c r="I67" s="46"/>
      <c r="J67" s="46"/>
      <c r="K67" s="46"/>
      <c r="L67" s="46"/>
      <c r="M67" s="46"/>
      <c r="N67" s="46"/>
      <c r="O67" s="46"/>
    </row>
    <row r="68" spans="1:15" x14ac:dyDescent="0.2">
      <c r="A68" s="170" t="s">
        <v>332</v>
      </c>
      <c r="B68" s="171" t="s">
        <v>333</v>
      </c>
      <c r="C68" s="169">
        <f>C69</f>
        <v>6</v>
      </c>
      <c r="D68" s="167"/>
      <c r="E68" s="167"/>
      <c r="F68" s="169">
        <f>F69</f>
        <v>7</v>
      </c>
      <c r="G68" s="169">
        <f t="shared" si="1"/>
        <v>116.66666666666667</v>
      </c>
      <c r="H68" s="169"/>
      <c r="I68" s="159"/>
      <c r="J68" s="159"/>
      <c r="K68" s="159"/>
      <c r="L68" s="159"/>
      <c r="M68" s="159"/>
      <c r="N68" s="159"/>
      <c r="O68" s="159"/>
    </row>
    <row r="69" spans="1:15" x14ac:dyDescent="0.2">
      <c r="A69" s="49" t="s">
        <v>334</v>
      </c>
      <c r="B69" s="47" t="s">
        <v>333</v>
      </c>
      <c r="C69" s="165">
        <v>6</v>
      </c>
      <c r="D69" s="167">
        <v>100</v>
      </c>
      <c r="E69" s="167"/>
      <c r="F69" s="43">
        <v>7</v>
      </c>
      <c r="G69" s="165">
        <f t="shared" si="1"/>
        <v>116.66666666666667</v>
      </c>
      <c r="H69" s="169"/>
      <c r="I69" s="46"/>
      <c r="J69" s="46"/>
      <c r="K69" s="46"/>
      <c r="L69" s="46"/>
      <c r="M69" s="46"/>
      <c r="N69" s="46"/>
      <c r="O69" s="46"/>
    </row>
    <row r="70" spans="1:15" ht="38.25" x14ac:dyDescent="0.2">
      <c r="A70" s="183" t="s">
        <v>335</v>
      </c>
      <c r="B70" s="184" t="s">
        <v>336</v>
      </c>
      <c r="C70" s="185">
        <f t="shared" ref="C70:E70" si="2">C71+C76</f>
        <v>0</v>
      </c>
      <c r="D70" s="185">
        <f t="shared" si="2"/>
        <v>0</v>
      </c>
      <c r="E70" s="185">
        <f t="shared" si="2"/>
        <v>0</v>
      </c>
      <c r="F70" s="185">
        <f>F71+F76</f>
        <v>0</v>
      </c>
      <c r="G70" s="187" t="e">
        <f>+F70/C70*100</f>
        <v>#DIV/0!</v>
      </c>
      <c r="H70" s="187" t="e">
        <f>+F70/E70*100</f>
        <v>#DIV/0!</v>
      </c>
      <c r="I70" s="156"/>
      <c r="J70" s="156"/>
      <c r="K70" s="156"/>
      <c r="L70" s="156"/>
      <c r="M70" s="156"/>
      <c r="N70" s="156"/>
      <c r="O70" s="156"/>
    </row>
    <row r="71" spans="1:15" ht="38.25" x14ac:dyDescent="0.2">
      <c r="A71" s="172" t="s">
        <v>337</v>
      </c>
      <c r="B71" s="173" t="s">
        <v>338</v>
      </c>
      <c r="C71" s="169"/>
      <c r="D71" s="151"/>
      <c r="E71" s="151"/>
      <c r="F71" s="169"/>
      <c r="G71" s="169" t="e">
        <f>+F71/C71*100</f>
        <v>#DIV/0!</v>
      </c>
      <c r="H71" s="169" t="e">
        <f>+F71/E71*100</f>
        <v>#DIV/0!</v>
      </c>
      <c r="I71" s="159"/>
      <c r="J71" s="159"/>
      <c r="K71" s="159"/>
      <c r="L71" s="159"/>
      <c r="M71" s="159"/>
      <c r="N71" s="159"/>
      <c r="O71" s="159"/>
    </row>
    <row r="72" spans="1:15" ht="51" x14ac:dyDescent="0.2">
      <c r="A72" s="170" t="s">
        <v>339</v>
      </c>
      <c r="B72" s="171" t="s">
        <v>340</v>
      </c>
      <c r="C72" s="169"/>
      <c r="D72" s="167"/>
      <c r="E72" s="167"/>
      <c r="F72" s="169"/>
      <c r="G72" s="169" t="e">
        <f t="shared" si="1"/>
        <v>#DIV/0!</v>
      </c>
      <c r="H72" s="169"/>
      <c r="I72" s="159"/>
      <c r="J72" s="159"/>
      <c r="K72" s="159"/>
      <c r="L72" s="159"/>
      <c r="M72" s="159"/>
      <c r="N72" s="159"/>
      <c r="O72" s="159"/>
    </row>
    <row r="73" spans="1:15" x14ac:dyDescent="0.2">
      <c r="A73" s="49" t="s">
        <v>341</v>
      </c>
      <c r="B73" s="47" t="s">
        <v>342</v>
      </c>
      <c r="C73" s="43"/>
      <c r="D73" s="167"/>
      <c r="E73" s="167"/>
      <c r="F73" s="43"/>
      <c r="G73" s="165" t="e">
        <f t="shared" ref="G73:G87" si="3">+F73/C73*100</f>
        <v>#DIV/0!</v>
      </c>
      <c r="H73" s="169"/>
      <c r="I73" s="46"/>
      <c r="J73" s="46"/>
      <c r="K73" s="46"/>
      <c r="L73" s="46"/>
      <c r="M73" s="46"/>
      <c r="N73" s="46"/>
      <c r="O73" s="46"/>
    </row>
    <row r="74" spans="1:15" ht="38.25" x14ac:dyDescent="0.2">
      <c r="A74" s="170" t="s">
        <v>343</v>
      </c>
      <c r="B74" s="171" t="s">
        <v>344</v>
      </c>
      <c r="C74" s="169"/>
      <c r="D74" s="167"/>
      <c r="E74" s="167"/>
      <c r="F74" s="169"/>
      <c r="G74" s="169" t="e">
        <f t="shared" si="3"/>
        <v>#DIV/0!</v>
      </c>
      <c r="H74" s="169"/>
      <c r="I74" s="159"/>
      <c r="J74" s="159"/>
      <c r="K74" s="159"/>
      <c r="L74" s="159"/>
      <c r="M74" s="159"/>
      <c r="N74" s="159"/>
      <c r="O74" s="159"/>
    </row>
    <row r="75" spans="1:15" x14ac:dyDescent="0.2">
      <c r="A75" s="49" t="s">
        <v>345</v>
      </c>
      <c r="B75" s="47" t="s">
        <v>346</v>
      </c>
      <c r="C75" s="43"/>
      <c r="D75" s="167"/>
      <c r="E75" s="167"/>
      <c r="F75" s="43"/>
      <c r="G75" s="165" t="e">
        <f t="shared" si="3"/>
        <v>#DIV/0!</v>
      </c>
      <c r="H75" s="169"/>
      <c r="I75" s="46"/>
      <c r="J75" s="46"/>
      <c r="K75" s="46"/>
      <c r="L75" s="46"/>
      <c r="M75" s="46"/>
      <c r="N75" s="46"/>
      <c r="O75" s="46"/>
    </row>
    <row r="76" spans="1:15" ht="38.25" x14ac:dyDescent="0.2">
      <c r="A76" s="172" t="s">
        <v>347</v>
      </c>
      <c r="B76" s="173" t="s">
        <v>348</v>
      </c>
      <c r="C76" s="169"/>
      <c r="D76" s="44"/>
      <c r="E76" s="44"/>
      <c r="F76" s="169"/>
      <c r="G76" s="169" t="e">
        <f>+F76/C76*100</f>
        <v>#DIV/0!</v>
      </c>
      <c r="H76" s="169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ht="38.25" x14ac:dyDescent="0.2">
      <c r="A77" s="170" t="s">
        <v>349</v>
      </c>
      <c r="B77" s="171" t="s">
        <v>350</v>
      </c>
      <c r="C77" s="169"/>
      <c r="D77" s="167"/>
      <c r="E77" s="167"/>
      <c r="F77" s="169"/>
      <c r="G77" s="169" t="e">
        <f t="shared" si="3"/>
        <v>#DIV/0!</v>
      </c>
      <c r="H77" s="169"/>
      <c r="I77" s="159"/>
      <c r="J77" s="159"/>
      <c r="K77" s="159"/>
      <c r="L77" s="159"/>
      <c r="M77" s="159"/>
      <c r="N77" s="159"/>
      <c r="O77" s="159"/>
    </row>
    <row r="78" spans="1:15" x14ac:dyDescent="0.2">
      <c r="A78" s="49" t="s">
        <v>351</v>
      </c>
      <c r="B78" s="47" t="s">
        <v>352</v>
      </c>
      <c r="C78" s="43"/>
      <c r="D78" s="167"/>
      <c r="E78" s="167"/>
      <c r="F78" s="43"/>
      <c r="G78" s="165" t="e">
        <f>+F78/C78*100</f>
        <v>#DIV/0!</v>
      </c>
      <c r="H78" s="169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353</v>
      </c>
      <c r="B79" s="47" t="s">
        <v>237</v>
      </c>
      <c r="C79" s="43"/>
      <c r="D79" s="167"/>
      <c r="E79" s="167"/>
      <c r="F79" s="43"/>
      <c r="G79" s="165" t="e">
        <f t="shared" si="3"/>
        <v>#DIV/0!</v>
      </c>
      <c r="H79" s="169"/>
      <c r="I79" s="46"/>
      <c r="J79" s="46"/>
      <c r="K79" s="46"/>
      <c r="L79" s="46"/>
      <c r="M79" s="46"/>
      <c r="N79" s="46"/>
      <c r="O79" s="46"/>
    </row>
    <row r="80" spans="1:15" ht="38.25" x14ac:dyDescent="0.2">
      <c r="A80" s="170" t="s">
        <v>354</v>
      </c>
      <c r="B80" s="171" t="s">
        <v>355</v>
      </c>
      <c r="C80" s="169"/>
      <c r="D80" s="167"/>
      <c r="E80" s="167"/>
      <c r="F80" s="169"/>
      <c r="G80" s="169" t="e">
        <f t="shared" si="3"/>
        <v>#DIV/0!</v>
      </c>
      <c r="H80" s="169"/>
      <c r="I80" s="159"/>
      <c r="J80" s="159"/>
      <c r="K80" s="159"/>
      <c r="L80" s="159"/>
      <c r="M80" s="159"/>
      <c r="N80" s="159"/>
      <c r="O80" s="159"/>
    </row>
    <row r="81" spans="1:15" ht="25.5" x14ac:dyDescent="0.2">
      <c r="A81" s="49" t="s">
        <v>356</v>
      </c>
      <c r="B81" s="47" t="s">
        <v>241</v>
      </c>
      <c r="C81" s="43"/>
      <c r="D81" s="167"/>
      <c r="E81" s="167"/>
      <c r="F81" s="43"/>
      <c r="G81" s="165" t="e">
        <f t="shared" si="3"/>
        <v>#DIV/0!</v>
      </c>
      <c r="H81" s="169"/>
      <c r="I81" s="46"/>
      <c r="J81" s="46"/>
      <c r="K81" s="46"/>
      <c r="L81" s="46"/>
      <c r="M81" s="46"/>
      <c r="N81" s="46"/>
      <c r="O81" s="46"/>
    </row>
    <row r="82" spans="1:15" ht="25.5" x14ac:dyDescent="0.2">
      <c r="A82" s="49" t="s">
        <v>357</v>
      </c>
      <c r="B82" s="47" t="s">
        <v>358</v>
      </c>
      <c r="C82" s="43"/>
      <c r="D82" s="167"/>
      <c r="E82" s="167"/>
      <c r="F82" s="43"/>
      <c r="G82" s="165" t="e">
        <f t="shared" si="3"/>
        <v>#DIV/0!</v>
      </c>
      <c r="H82" s="169"/>
      <c r="I82" s="46"/>
      <c r="J82" s="46"/>
      <c r="K82" s="46"/>
      <c r="L82" s="46"/>
      <c r="M82" s="46"/>
      <c r="N82" s="46"/>
      <c r="O82" s="46"/>
    </row>
    <row r="83" spans="1:15" ht="38.25" x14ac:dyDescent="0.2">
      <c r="A83" s="49" t="s">
        <v>359</v>
      </c>
      <c r="B83" s="47" t="s">
        <v>360</v>
      </c>
      <c r="C83" s="43"/>
      <c r="D83" s="167"/>
      <c r="E83" s="167"/>
      <c r="F83" s="43"/>
      <c r="G83" s="165" t="e">
        <f t="shared" si="3"/>
        <v>#DIV/0!</v>
      </c>
      <c r="H83" s="169"/>
      <c r="I83" s="46"/>
      <c r="J83" s="46"/>
      <c r="K83" s="46"/>
      <c r="L83" s="46"/>
      <c r="M83" s="46"/>
      <c r="N83" s="46"/>
      <c r="O83" s="46"/>
    </row>
    <row r="84" spans="1:15" ht="38.25" x14ac:dyDescent="0.2">
      <c r="A84" s="170" t="s">
        <v>361</v>
      </c>
      <c r="B84" s="171" t="s">
        <v>362</v>
      </c>
      <c r="C84" s="169"/>
      <c r="D84" s="167"/>
      <c r="E84" s="167"/>
      <c r="F84" s="169"/>
      <c r="G84" s="169" t="e">
        <f t="shared" si="3"/>
        <v>#DIV/0!</v>
      </c>
      <c r="H84" s="169"/>
      <c r="I84" s="46"/>
      <c r="J84" s="46"/>
      <c r="K84" s="46"/>
      <c r="L84" s="46"/>
      <c r="M84" s="46"/>
      <c r="N84" s="46"/>
      <c r="O84" s="46"/>
    </row>
    <row r="85" spans="1:15" ht="38.25" x14ac:dyDescent="0.2">
      <c r="A85" s="49" t="s">
        <v>363</v>
      </c>
      <c r="B85" s="47" t="s">
        <v>364</v>
      </c>
      <c r="C85" s="43"/>
      <c r="D85" s="167"/>
      <c r="E85" s="167"/>
      <c r="F85" s="43"/>
      <c r="G85" s="165" t="e">
        <f t="shared" si="3"/>
        <v>#DIV/0!</v>
      </c>
      <c r="H85" s="169"/>
      <c r="I85" s="46"/>
      <c r="J85" s="46"/>
      <c r="K85" s="46"/>
      <c r="L85" s="46"/>
      <c r="M85" s="46"/>
      <c r="N85" s="46"/>
      <c r="O85" s="46"/>
    </row>
    <row r="86" spans="1:15" ht="38.25" x14ac:dyDescent="0.2">
      <c r="A86" s="49" t="s">
        <v>365</v>
      </c>
      <c r="B86" s="47" t="s">
        <v>366</v>
      </c>
      <c r="C86" s="43"/>
      <c r="D86" s="167"/>
      <c r="E86" s="167"/>
      <c r="F86" s="43"/>
      <c r="G86" s="165" t="e">
        <f t="shared" si="3"/>
        <v>#DIV/0!</v>
      </c>
      <c r="H86" s="169"/>
      <c r="I86" s="46"/>
      <c r="J86" s="46"/>
      <c r="K86" s="46"/>
      <c r="L86" s="46"/>
      <c r="M86" s="46"/>
      <c r="N86" s="46"/>
      <c r="O86" s="46"/>
    </row>
    <row r="87" spans="1:15" ht="51" x14ac:dyDescent="0.2">
      <c r="A87" s="170" t="s">
        <v>367</v>
      </c>
      <c r="B87" s="171" t="s">
        <v>368</v>
      </c>
      <c r="C87" s="169"/>
      <c r="D87" s="167"/>
      <c r="E87" s="167"/>
      <c r="F87" s="169"/>
      <c r="G87" s="169" t="e">
        <f t="shared" si="3"/>
        <v>#DIV/0!</v>
      </c>
      <c r="H87" s="169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369</v>
      </c>
      <c r="B88" s="47" t="s">
        <v>370</v>
      </c>
      <c r="C88" s="43"/>
      <c r="D88" s="167"/>
      <c r="E88" s="167"/>
      <c r="F88" s="43"/>
      <c r="G88" s="165" t="e">
        <f>+F88/C88*100</f>
        <v>#DIV/0!</v>
      </c>
      <c r="H88" s="169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25" right="0.25" top="0.75" bottom="0.75" header="0.3" footer="0.3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D62" sqref="D62"/>
    </sheetView>
  </sheetViews>
  <sheetFormatPr defaultRowHeight="12.75" x14ac:dyDescent="0.2"/>
  <cols>
    <col min="1" max="1" width="16.7109375" style="28" customWidth="1"/>
    <col min="2" max="2" width="25.85546875" style="31" customWidth="1"/>
    <col min="3" max="3" width="20.140625" style="32" customWidth="1"/>
    <col min="4" max="5" width="17.5703125" style="33" bestFit="1" customWidth="1"/>
    <col min="6" max="6" width="16.42578125" style="32" bestFit="1" customWidth="1"/>
    <col min="7" max="7" width="15.5703125" style="32" bestFit="1" customWidth="1"/>
    <col min="8" max="8" width="11.85546875" style="32" bestFit="1" customWidth="1"/>
    <col min="9" max="9" width="15.42578125" style="28" bestFit="1" customWidth="1"/>
    <col min="10" max="10" width="9.42578125" style="28" bestFit="1" customWidth="1"/>
    <col min="11" max="11" width="15.42578125" style="28" bestFit="1" customWidth="1"/>
    <col min="12" max="12" width="9.42578125" style="28" bestFit="1" customWidth="1"/>
    <col min="13" max="256" width="9.140625" style="28"/>
    <col min="257" max="257" width="19" style="28" customWidth="1"/>
    <col min="258" max="258" width="57.5703125" style="28" customWidth="1"/>
    <col min="259" max="259" width="20.140625" style="28" customWidth="1"/>
    <col min="260" max="261" width="17.5703125" style="28" bestFit="1" customWidth="1"/>
    <col min="262" max="262" width="16.42578125" style="28" bestFit="1" customWidth="1"/>
    <col min="263" max="263" width="15.5703125" style="28" bestFit="1" customWidth="1"/>
    <col min="264" max="264" width="11.85546875" style="28" bestFit="1" customWidth="1"/>
    <col min="265" max="265" width="15.42578125" style="28" bestFit="1" customWidth="1"/>
    <col min="266" max="266" width="9.42578125" style="28" bestFit="1" customWidth="1"/>
    <col min="267" max="267" width="15.42578125" style="28" bestFit="1" customWidth="1"/>
    <col min="268" max="268" width="9.42578125" style="28" bestFit="1" customWidth="1"/>
    <col min="269" max="512" width="9.140625" style="28"/>
    <col min="513" max="513" width="19" style="28" customWidth="1"/>
    <col min="514" max="514" width="57.5703125" style="28" customWidth="1"/>
    <col min="515" max="515" width="20.140625" style="28" customWidth="1"/>
    <col min="516" max="517" width="17.5703125" style="28" bestFit="1" customWidth="1"/>
    <col min="518" max="518" width="16.42578125" style="28" bestFit="1" customWidth="1"/>
    <col min="519" max="519" width="15.5703125" style="28" bestFit="1" customWidth="1"/>
    <col min="520" max="520" width="11.85546875" style="28" bestFit="1" customWidth="1"/>
    <col min="521" max="521" width="15.42578125" style="28" bestFit="1" customWidth="1"/>
    <col min="522" max="522" width="9.42578125" style="28" bestFit="1" customWidth="1"/>
    <col min="523" max="523" width="15.42578125" style="28" bestFit="1" customWidth="1"/>
    <col min="524" max="524" width="9.42578125" style="28" bestFit="1" customWidth="1"/>
    <col min="525" max="768" width="9.140625" style="28"/>
    <col min="769" max="769" width="19" style="28" customWidth="1"/>
    <col min="770" max="770" width="57.5703125" style="28" customWidth="1"/>
    <col min="771" max="771" width="20.140625" style="28" customWidth="1"/>
    <col min="772" max="773" width="17.5703125" style="28" bestFit="1" customWidth="1"/>
    <col min="774" max="774" width="16.42578125" style="28" bestFit="1" customWidth="1"/>
    <col min="775" max="775" width="15.5703125" style="28" bestFit="1" customWidth="1"/>
    <col min="776" max="776" width="11.85546875" style="28" bestFit="1" customWidth="1"/>
    <col min="777" max="777" width="15.42578125" style="28" bestFit="1" customWidth="1"/>
    <col min="778" max="778" width="9.42578125" style="28" bestFit="1" customWidth="1"/>
    <col min="779" max="779" width="15.42578125" style="28" bestFit="1" customWidth="1"/>
    <col min="780" max="780" width="9.42578125" style="28" bestFit="1" customWidth="1"/>
    <col min="781" max="1024" width="9.140625" style="28"/>
    <col min="1025" max="1025" width="19" style="28" customWidth="1"/>
    <col min="1026" max="1026" width="57.5703125" style="28" customWidth="1"/>
    <col min="1027" max="1027" width="20.140625" style="28" customWidth="1"/>
    <col min="1028" max="1029" width="17.5703125" style="28" bestFit="1" customWidth="1"/>
    <col min="1030" max="1030" width="16.42578125" style="28" bestFit="1" customWidth="1"/>
    <col min="1031" max="1031" width="15.5703125" style="28" bestFit="1" customWidth="1"/>
    <col min="1032" max="1032" width="11.85546875" style="28" bestFit="1" customWidth="1"/>
    <col min="1033" max="1033" width="15.42578125" style="28" bestFit="1" customWidth="1"/>
    <col min="1034" max="1034" width="9.42578125" style="28" bestFit="1" customWidth="1"/>
    <col min="1035" max="1035" width="15.42578125" style="28" bestFit="1" customWidth="1"/>
    <col min="1036" max="1036" width="9.42578125" style="28" bestFit="1" customWidth="1"/>
    <col min="1037" max="1280" width="9.140625" style="28"/>
    <col min="1281" max="1281" width="19" style="28" customWidth="1"/>
    <col min="1282" max="1282" width="57.5703125" style="28" customWidth="1"/>
    <col min="1283" max="1283" width="20.140625" style="28" customWidth="1"/>
    <col min="1284" max="1285" width="17.5703125" style="28" bestFit="1" customWidth="1"/>
    <col min="1286" max="1286" width="16.42578125" style="28" bestFit="1" customWidth="1"/>
    <col min="1287" max="1287" width="15.5703125" style="28" bestFit="1" customWidth="1"/>
    <col min="1288" max="1288" width="11.85546875" style="28" bestFit="1" customWidth="1"/>
    <col min="1289" max="1289" width="15.42578125" style="28" bestFit="1" customWidth="1"/>
    <col min="1290" max="1290" width="9.42578125" style="28" bestFit="1" customWidth="1"/>
    <col min="1291" max="1291" width="15.42578125" style="28" bestFit="1" customWidth="1"/>
    <col min="1292" max="1292" width="9.42578125" style="28" bestFit="1" customWidth="1"/>
    <col min="1293" max="1536" width="9.140625" style="28"/>
    <col min="1537" max="1537" width="19" style="28" customWidth="1"/>
    <col min="1538" max="1538" width="57.5703125" style="28" customWidth="1"/>
    <col min="1539" max="1539" width="20.140625" style="28" customWidth="1"/>
    <col min="1540" max="1541" width="17.5703125" style="28" bestFit="1" customWidth="1"/>
    <col min="1542" max="1542" width="16.42578125" style="28" bestFit="1" customWidth="1"/>
    <col min="1543" max="1543" width="15.5703125" style="28" bestFit="1" customWidth="1"/>
    <col min="1544" max="1544" width="11.85546875" style="28" bestFit="1" customWidth="1"/>
    <col min="1545" max="1545" width="15.42578125" style="28" bestFit="1" customWidth="1"/>
    <col min="1546" max="1546" width="9.42578125" style="28" bestFit="1" customWidth="1"/>
    <col min="1547" max="1547" width="15.42578125" style="28" bestFit="1" customWidth="1"/>
    <col min="1548" max="1548" width="9.42578125" style="28" bestFit="1" customWidth="1"/>
    <col min="1549" max="1792" width="9.140625" style="28"/>
    <col min="1793" max="1793" width="19" style="28" customWidth="1"/>
    <col min="1794" max="1794" width="57.5703125" style="28" customWidth="1"/>
    <col min="1795" max="1795" width="20.140625" style="28" customWidth="1"/>
    <col min="1796" max="1797" width="17.5703125" style="28" bestFit="1" customWidth="1"/>
    <col min="1798" max="1798" width="16.42578125" style="28" bestFit="1" customWidth="1"/>
    <col min="1799" max="1799" width="15.5703125" style="28" bestFit="1" customWidth="1"/>
    <col min="1800" max="1800" width="11.85546875" style="28" bestFit="1" customWidth="1"/>
    <col min="1801" max="1801" width="15.42578125" style="28" bestFit="1" customWidth="1"/>
    <col min="1802" max="1802" width="9.42578125" style="28" bestFit="1" customWidth="1"/>
    <col min="1803" max="1803" width="15.42578125" style="28" bestFit="1" customWidth="1"/>
    <col min="1804" max="1804" width="9.42578125" style="28" bestFit="1" customWidth="1"/>
    <col min="1805" max="2048" width="9.140625" style="28"/>
    <col min="2049" max="2049" width="19" style="28" customWidth="1"/>
    <col min="2050" max="2050" width="57.5703125" style="28" customWidth="1"/>
    <col min="2051" max="2051" width="20.140625" style="28" customWidth="1"/>
    <col min="2052" max="2053" width="17.5703125" style="28" bestFit="1" customWidth="1"/>
    <col min="2054" max="2054" width="16.42578125" style="28" bestFit="1" customWidth="1"/>
    <col min="2055" max="2055" width="15.5703125" style="28" bestFit="1" customWidth="1"/>
    <col min="2056" max="2056" width="11.85546875" style="28" bestFit="1" customWidth="1"/>
    <col min="2057" max="2057" width="15.42578125" style="28" bestFit="1" customWidth="1"/>
    <col min="2058" max="2058" width="9.42578125" style="28" bestFit="1" customWidth="1"/>
    <col min="2059" max="2059" width="15.42578125" style="28" bestFit="1" customWidth="1"/>
    <col min="2060" max="2060" width="9.42578125" style="28" bestFit="1" customWidth="1"/>
    <col min="2061" max="2304" width="9.140625" style="28"/>
    <col min="2305" max="2305" width="19" style="28" customWidth="1"/>
    <col min="2306" max="2306" width="57.5703125" style="28" customWidth="1"/>
    <col min="2307" max="2307" width="20.140625" style="28" customWidth="1"/>
    <col min="2308" max="2309" width="17.5703125" style="28" bestFit="1" customWidth="1"/>
    <col min="2310" max="2310" width="16.42578125" style="28" bestFit="1" customWidth="1"/>
    <col min="2311" max="2311" width="15.5703125" style="28" bestFit="1" customWidth="1"/>
    <col min="2312" max="2312" width="11.85546875" style="28" bestFit="1" customWidth="1"/>
    <col min="2313" max="2313" width="15.42578125" style="28" bestFit="1" customWidth="1"/>
    <col min="2314" max="2314" width="9.42578125" style="28" bestFit="1" customWidth="1"/>
    <col min="2315" max="2315" width="15.42578125" style="28" bestFit="1" customWidth="1"/>
    <col min="2316" max="2316" width="9.42578125" style="28" bestFit="1" customWidth="1"/>
    <col min="2317" max="2560" width="9.140625" style="28"/>
    <col min="2561" max="2561" width="19" style="28" customWidth="1"/>
    <col min="2562" max="2562" width="57.5703125" style="28" customWidth="1"/>
    <col min="2563" max="2563" width="20.140625" style="28" customWidth="1"/>
    <col min="2564" max="2565" width="17.5703125" style="28" bestFit="1" customWidth="1"/>
    <col min="2566" max="2566" width="16.42578125" style="28" bestFit="1" customWidth="1"/>
    <col min="2567" max="2567" width="15.5703125" style="28" bestFit="1" customWidth="1"/>
    <col min="2568" max="2568" width="11.85546875" style="28" bestFit="1" customWidth="1"/>
    <col min="2569" max="2569" width="15.42578125" style="28" bestFit="1" customWidth="1"/>
    <col min="2570" max="2570" width="9.42578125" style="28" bestFit="1" customWidth="1"/>
    <col min="2571" max="2571" width="15.42578125" style="28" bestFit="1" customWidth="1"/>
    <col min="2572" max="2572" width="9.42578125" style="28" bestFit="1" customWidth="1"/>
    <col min="2573" max="2816" width="9.140625" style="28"/>
    <col min="2817" max="2817" width="19" style="28" customWidth="1"/>
    <col min="2818" max="2818" width="57.5703125" style="28" customWidth="1"/>
    <col min="2819" max="2819" width="20.140625" style="28" customWidth="1"/>
    <col min="2820" max="2821" width="17.5703125" style="28" bestFit="1" customWidth="1"/>
    <col min="2822" max="2822" width="16.42578125" style="28" bestFit="1" customWidth="1"/>
    <col min="2823" max="2823" width="15.5703125" style="28" bestFit="1" customWidth="1"/>
    <col min="2824" max="2824" width="11.85546875" style="28" bestFit="1" customWidth="1"/>
    <col min="2825" max="2825" width="15.42578125" style="28" bestFit="1" customWidth="1"/>
    <col min="2826" max="2826" width="9.42578125" style="28" bestFit="1" customWidth="1"/>
    <col min="2827" max="2827" width="15.42578125" style="28" bestFit="1" customWidth="1"/>
    <col min="2828" max="2828" width="9.42578125" style="28" bestFit="1" customWidth="1"/>
    <col min="2829" max="3072" width="9.140625" style="28"/>
    <col min="3073" max="3073" width="19" style="28" customWidth="1"/>
    <col min="3074" max="3074" width="57.5703125" style="28" customWidth="1"/>
    <col min="3075" max="3075" width="20.140625" style="28" customWidth="1"/>
    <col min="3076" max="3077" width="17.5703125" style="28" bestFit="1" customWidth="1"/>
    <col min="3078" max="3078" width="16.42578125" style="28" bestFit="1" customWidth="1"/>
    <col min="3079" max="3079" width="15.5703125" style="28" bestFit="1" customWidth="1"/>
    <col min="3080" max="3080" width="11.85546875" style="28" bestFit="1" customWidth="1"/>
    <col min="3081" max="3081" width="15.42578125" style="28" bestFit="1" customWidth="1"/>
    <col min="3082" max="3082" width="9.42578125" style="28" bestFit="1" customWidth="1"/>
    <col min="3083" max="3083" width="15.42578125" style="28" bestFit="1" customWidth="1"/>
    <col min="3084" max="3084" width="9.42578125" style="28" bestFit="1" customWidth="1"/>
    <col min="3085" max="3328" width="9.140625" style="28"/>
    <col min="3329" max="3329" width="19" style="28" customWidth="1"/>
    <col min="3330" max="3330" width="57.5703125" style="28" customWidth="1"/>
    <col min="3331" max="3331" width="20.140625" style="28" customWidth="1"/>
    <col min="3332" max="3333" width="17.5703125" style="28" bestFit="1" customWidth="1"/>
    <col min="3334" max="3334" width="16.42578125" style="28" bestFit="1" customWidth="1"/>
    <col min="3335" max="3335" width="15.5703125" style="28" bestFit="1" customWidth="1"/>
    <col min="3336" max="3336" width="11.85546875" style="28" bestFit="1" customWidth="1"/>
    <col min="3337" max="3337" width="15.42578125" style="28" bestFit="1" customWidth="1"/>
    <col min="3338" max="3338" width="9.42578125" style="28" bestFit="1" customWidth="1"/>
    <col min="3339" max="3339" width="15.42578125" style="28" bestFit="1" customWidth="1"/>
    <col min="3340" max="3340" width="9.42578125" style="28" bestFit="1" customWidth="1"/>
    <col min="3341" max="3584" width="9.140625" style="28"/>
    <col min="3585" max="3585" width="19" style="28" customWidth="1"/>
    <col min="3586" max="3586" width="57.5703125" style="28" customWidth="1"/>
    <col min="3587" max="3587" width="20.140625" style="28" customWidth="1"/>
    <col min="3588" max="3589" width="17.5703125" style="28" bestFit="1" customWidth="1"/>
    <col min="3590" max="3590" width="16.42578125" style="28" bestFit="1" customWidth="1"/>
    <col min="3591" max="3591" width="15.5703125" style="28" bestFit="1" customWidth="1"/>
    <col min="3592" max="3592" width="11.85546875" style="28" bestFit="1" customWidth="1"/>
    <col min="3593" max="3593" width="15.42578125" style="28" bestFit="1" customWidth="1"/>
    <col min="3594" max="3594" width="9.42578125" style="28" bestFit="1" customWidth="1"/>
    <col min="3595" max="3595" width="15.42578125" style="28" bestFit="1" customWidth="1"/>
    <col min="3596" max="3596" width="9.42578125" style="28" bestFit="1" customWidth="1"/>
    <col min="3597" max="3840" width="9.140625" style="28"/>
    <col min="3841" max="3841" width="19" style="28" customWidth="1"/>
    <col min="3842" max="3842" width="57.5703125" style="28" customWidth="1"/>
    <col min="3843" max="3843" width="20.140625" style="28" customWidth="1"/>
    <col min="3844" max="3845" width="17.5703125" style="28" bestFit="1" customWidth="1"/>
    <col min="3846" max="3846" width="16.42578125" style="28" bestFit="1" customWidth="1"/>
    <col min="3847" max="3847" width="15.5703125" style="28" bestFit="1" customWidth="1"/>
    <col min="3848" max="3848" width="11.85546875" style="28" bestFit="1" customWidth="1"/>
    <col min="3849" max="3849" width="15.42578125" style="28" bestFit="1" customWidth="1"/>
    <col min="3850" max="3850" width="9.42578125" style="28" bestFit="1" customWidth="1"/>
    <col min="3851" max="3851" width="15.42578125" style="28" bestFit="1" customWidth="1"/>
    <col min="3852" max="3852" width="9.42578125" style="28" bestFit="1" customWidth="1"/>
    <col min="3853" max="4096" width="9.140625" style="28"/>
    <col min="4097" max="4097" width="19" style="28" customWidth="1"/>
    <col min="4098" max="4098" width="57.5703125" style="28" customWidth="1"/>
    <col min="4099" max="4099" width="20.140625" style="28" customWidth="1"/>
    <col min="4100" max="4101" width="17.5703125" style="28" bestFit="1" customWidth="1"/>
    <col min="4102" max="4102" width="16.42578125" style="28" bestFit="1" customWidth="1"/>
    <col min="4103" max="4103" width="15.5703125" style="28" bestFit="1" customWidth="1"/>
    <col min="4104" max="4104" width="11.85546875" style="28" bestFit="1" customWidth="1"/>
    <col min="4105" max="4105" width="15.42578125" style="28" bestFit="1" customWidth="1"/>
    <col min="4106" max="4106" width="9.42578125" style="28" bestFit="1" customWidth="1"/>
    <col min="4107" max="4107" width="15.42578125" style="28" bestFit="1" customWidth="1"/>
    <col min="4108" max="4108" width="9.42578125" style="28" bestFit="1" customWidth="1"/>
    <col min="4109" max="4352" width="9.140625" style="28"/>
    <col min="4353" max="4353" width="19" style="28" customWidth="1"/>
    <col min="4354" max="4354" width="57.5703125" style="28" customWidth="1"/>
    <col min="4355" max="4355" width="20.140625" style="28" customWidth="1"/>
    <col min="4356" max="4357" width="17.5703125" style="28" bestFit="1" customWidth="1"/>
    <col min="4358" max="4358" width="16.42578125" style="28" bestFit="1" customWidth="1"/>
    <col min="4359" max="4359" width="15.5703125" style="28" bestFit="1" customWidth="1"/>
    <col min="4360" max="4360" width="11.85546875" style="28" bestFit="1" customWidth="1"/>
    <col min="4361" max="4361" width="15.42578125" style="28" bestFit="1" customWidth="1"/>
    <col min="4362" max="4362" width="9.42578125" style="28" bestFit="1" customWidth="1"/>
    <col min="4363" max="4363" width="15.42578125" style="28" bestFit="1" customWidth="1"/>
    <col min="4364" max="4364" width="9.42578125" style="28" bestFit="1" customWidth="1"/>
    <col min="4365" max="4608" width="9.140625" style="28"/>
    <col min="4609" max="4609" width="19" style="28" customWidth="1"/>
    <col min="4610" max="4610" width="57.5703125" style="28" customWidth="1"/>
    <col min="4611" max="4611" width="20.140625" style="28" customWidth="1"/>
    <col min="4612" max="4613" width="17.5703125" style="28" bestFit="1" customWidth="1"/>
    <col min="4614" max="4614" width="16.42578125" style="28" bestFit="1" customWidth="1"/>
    <col min="4615" max="4615" width="15.5703125" style="28" bestFit="1" customWidth="1"/>
    <col min="4616" max="4616" width="11.85546875" style="28" bestFit="1" customWidth="1"/>
    <col min="4617" max="4617" width="15.42578125" style="28" bestFit="1" customWidth="1"/>
    <col min="4618" max="4618" width="9.42578125" style="28" bestFit="1" customWidth="1"/>
    <col min="4619" max="4619" width="15.42578125" style="28" bestFit="1" customWidth="1"/>
    <col min="4620" max="4620" width="9.42578125" style="28" bestFit="1" customWidth="1"/>
    <col min="4621" max="4864" width="9.140625" style="28"/>
    <col min="4865" max="4865" width="19" style="28" customWidth="1"/>
    <col min="4866" max="4866" width="57.5703125" style="28" customWidth="1"/>
    <col min="4867" max="4867" width="20.140625" style="28" customWidth="1"/>
    <col min="4868" max="4869" width="17.5703125" style="28" bestFit="1" customWidth="1"/>
    <col min="4870" max="4870" width="16.42578125" style="28" bestFit="1" customWidth="1"/>
    <col min="4871" max="4871" width="15.5703125" style="28" bestFit="1" customWidth="1"/>
    <col min="4872" max="4872" width="11.85546875" style="28" bestFit="1" customWidth="1"/>
    <col min="4873" max="4873" width="15.42578125" style="28" bestFit="1" customWidth="1"/>
    <col min="4874" max="4874" width="9.42578125" style="28" bestFit="1" customWidth="1"/>
    <col min="4875" max="4875" width="15.42578125" style="28" bestFit="1" customWidth="1"/>
    <col min="4876" max="4876" width="9.42578125" style="28" bestFit="1" customWidth="1"/>
    <col min="4877" max="5120" width="9.140625" style="28"/>
    <col min="5121" max="5121" width="19" style="28" customWidth="1"/>
    <col min="5122" max="5122" width="57.5703125" style="28" customWidth="1"/>
    <col min="5123" max="5123" width="20.140625" style="28" customWidth="1"/>
    <col min="5124" max="5125" width="17.5703125" style="28" bestFit="1" customWidth="1"/>
    <col min="5126" max="5126" width="16.42578125" style="28" bestFit="1" customWidth="1"/>
    <col min="5127" max="5127" width="15.5703125" style="28" bestFit="1" customWidth="1"/>
    <col min="5128" max="5128" width="11.85546875" style="28" bestFit="1" customWidth="1"/>
    <col min="5129" max="5129" width="15.42578125" style="28" bestFit="1" customWidth="1"/>
    <col min="5130" max="5130" width="9.42578125" style="28" bestFit="1" customWidth="1"/>
    <col min="5131" max="5131" width="15.42578125" style="28" bestFit="1" customWidth="1"/>
    <col min="5132" max="5132" width="9.42578125" style="28" bestFit="1" customWidth="1"/>
    <col min="5133" max="5376" width="9.140625" style="28"/>
    <col min="5377" max="5377" width="19" style="28" customWidth="1"/>
    <col min="5378" max="5378" width="57.5703125" style="28" customWidth="1"/>
    <col min="5379" max="5379" width="20.140625" style="28" customWidth="1"/>
    <col min="5380" max="5381" width="17.5703125" style="28" bestFit="1" customWidth="1"/>
    <col min="5382" max="5382" width="16.42578125" style="28" bestFit="1" customWidth="1"/>
    <col min="5383" max="5383" width="15.5703125" style="28" bestFit="1" customWidth="1"/>
    <col min="5384" max="5384" width="11.85546875" style="28" bestFit="1" customWidth="1"/>
    <col min="5385" max="5385" width="15.42578125" style="28" bestFit="1" customWidth="1"/>
    <col min="5386" max="5386" width="9.42578125" style="28" bestFit="1" customWidth="1"/>
    <col min="5387" max="5387" width="15.42578125" style="28" bestFit="1" customWidth="1"/>
    <col min="5388" max="5388" width="9.42578125" style="28" bestFit="1" customWidth="1"/>
    <col min="5389" max="5632" width="9.140625" style="28"/>
    <col min="5633" max="5633" width="19" style="28" customWidth="1"/>
    <col min="5634" max="5634" width="57.5703125" style="28" customWidth="1"/>
    <col min="5635" max="5635" width="20.140625" style="28" customWidth="1"/>
    <col min="5636" max="5637" width="17.5703125" style="28" bestFit="1" customWidth="1"/>
    <col min="5638" max="5638" width="16.42578125" style="28" bestFit="1" customWidth="1"/>
    <col min="5639" max="5639" width="15.5703125" style="28" bestFit="1" customWidth="1"/>
    <col min="5640" max="5640" width="11.85546875" style="28" bestFit="1" customWidth="1"/>
    <col min="5641" max="5641" width="15.42578125" style="28" bestFit="1" customWidth="1"/>
    <col min="5642" max="5642" width="9.42578125" style="28" bestFit="1" customWidth="1"/>
    <col min="5643" max="5643" width="15.42578125" style="28" bestFit="1" customWidth="1"/>
    <col min="5644" max="5644" width="9.42578125" style="28" bestFit="1" customWidth="1"/>
    <col min="5645" max="5888" width="9.140625" style="28"/>
    <col min="5889" max="5889" width="19" style="28" customWidth="1"/>
    <col min="5890" max="5890" width="57.5703125" style="28" customWidth="1"/>
    <col min="5891" max="5891" width="20.140625" style="28" customWidth="1"/>
    <col min="5892" max="5893" width="17.5703125" style="28" bestFit="1" customWidth="1"/>
    <col min="5894" max="5894" width="16.42578125" style="28" bestFit="1" customWidth="1"/>
    <col min="5895" max="5895" width="15.5703125" style="28" bestFit="1" customWidth="1"/>
    <col min="5896" max="5896" width="11.85546875" style="28" bestFit="1" customWidth="1"/>
    <col min="5897" max="5897" width="15.42578125" style="28" bestFit="1" customWidth="1"/>
    <col min="5898" max="5898" width="9.42578125" style="28" bestFit="1" customWidth="1"/>
    <col min="5899" max="5899" width="15.42578125" style="28" bestFit="1" customWidth="1"/>
    <col min="5900" max="5900" width="9.42578125" style="28" bestFit="1" customWidth="1"/>
    <col min="5901" max="6144" width="9.140625" style="28"/>
    <col min="6145" max="6145" width="19" style="28" customWidth="1"/>
    <col min="6146" max="6146" width="57.5703125" style="28" customWidth="1"/>
    <col min="6147" max="6147" width="20.140625" style="28" customWidth="1"/>
    <col min="6148" max="6149" width="17.5703125" style="28" bestFit="1" customWidth="1"/>
    <col min="6150" max="6150" width="16.42578125" style="28" bestFit="1" customWidth="1"/>
    <col min="6151" max="6151" width="15.5703125" style="28" bestFit="1" customWidth="1"/>
    <col min="6152" max="6152" width="11.85546875" style="28" bestFit="1" customWidth="1"/>
    <col min="6153" max="6153" width="15.42578125" style="28" bestFit="1" customWidth="1"/>
    <col min="6154" max="6154" width="9.42578125" style="28" bestFit="1" customWidth="1"/>
    <col min="6155" max="6155" width="15.42578125" style="28" bestFit="1" customWidth="1"/>
    <col min="6156" max="6156" width="9.42578125" style="28" bestFit="1" customWidth="1"/>
    <col min="6157" max="6400" width="9.140625" style="28"/>
    <col min="6401" max="6401" width="19" style="28" customWidth="1"/>
    <col min="6402" max="6402" width="57.5703125" style="28" customWidth="1"/>
    <col min="6403" max="6403" width="20.140625" style="28" customWidth="1"/>
    <col min="6404" max="6405" width="17.5703125" style="28" bestFit="1" customWidth="1"/>
    <col min="6406" max="6406" width="16.42578125" style="28" bestFit="1" customWidth="1"/>
    <col min="6407" max="6407" width="15.5703125" style="28" bestFit="1" customWidth="1"/>
    <col min="6408" max="6408" width="11.85546875" style="28" bestFit="1" customWidth="1"/>
    <col min="6409" max="6409" width="15.42578125" style="28" bestFit="1" customWidth="1"/>
    <col min="6410" max="6410" width="9.42578125" style="28" bestFit="1" customWidth="1"/>
    <col min="6411" max="6411" width="15.42578125" style="28" bestFit="1" customWidth="1"/>
    <col min="6412" max="6412" width="9.42578125" style="28" bestFit="1" customWidth="1"/>
    <col min="6413" max="6656" width="9.140625" style="28"/>
    <col min="6657" max="6657" width="19" style="28" customWidth="1"/>
    <col min="6658" max="6658" width="57.5703125" style="28" customWidth="1"/>
    <col min="6659" max="6659" width="20.140625" style="28" customWidth="1"/>
    <col min="6660" max="6661" width="17.5703125" style="28" bestFit="1" customWidth="1"/>
    <col min="6662" max="6662" width="16.42578125" style="28" bestFit="1" customWidth="1"/>
    <col min="6663" max="6663" width="15.5703125" style="28" bestFit="1" customWidth="1"/>
    <col min="6664" max="6664" width="11.85546875" style="28" bestFit="1" customWidth="1"/>
    <col min="6665" max="6665" width="15.42578125" style="28" bestFit="1" customWidth="1"/>
    <col min="6666" max="6666" width="9.42578125" style="28" bestFit="1" customWidth="1"/>
    <col min="6667" max="6667" width="15.42578125" style="28" bestFit="1" customWidth="1"/>
    <col min="6668" max="6668" width="9.42578125" style="28" bestFit="1" customWidth="1"/>
    <col min="6669" max="6912" width="9.140625" style="28"/>
    <col min="6913" max="6913" width="19" style="28" customWidth="1"/>
    <col min="6914" max="6914" width="57.5703125" style="28" customWidth="1"/>
    <col min="6915" max="6915" width="20.140625" style="28" customWidth="1"/>
    <col min="6916" max="6917" width="17.5703125" style="28" bestFit="1" customWidth="1"/>
    <col min="6918" max="6918" width="16.42578125" style="28" bestFit="1" customWidth="1"/>
    <col min="6919" max="6919" width="15.5703125" style="28" bestFit="1" customWidth="1"/>
    <col min="6920" max="6920" width="11.85546875" style="28" bestFit="1" customWidth="1"/>
    <col min="6921" max="6921" width="15.42578125" style="28" bestFit="1" customWidth="1"/>
    <col min="6922" max="6922" width="9.42578125" style="28" bestFit="1" customWidth="1"/>
    <col min="6923" max="6923" width="15.42578125" style="28" bestFit="1" customWidth="1"/>
    <col min="6924" max="6924" width="9.42578125" style="28" bestFit="1" customWidth="1"/>
    <col min="6925" max="7168" width="9.140625" style="28"/>
    <col min="7169" max="7169" width="19" style="28" customWidth="1"/>
    <col min="7170" max="7170" width="57.5703125" style="28" customWidth="1"/>
    <col min="7171" max="7171" width="20.140625" style="28" customWidth="1"/>
    <col min="7172" max="7173" width="17.5703125" style="28" bestFit="1" customWidth="1"/>
    <col min="7174" max="7174" width="16.42578125" style="28" bestFit="1" customWidth="1"/>
    <col min="7175" max="7175" width="15.5703125" style="28" bestFit="1" customWidth="1"/>
    <col min="7176" max="7176" width="11.85546875" style="28" bestFit="1" customWidth="1"/>
    <col min="7177" max="7177" width="15.42578125" style="28" bestFit="1" customWidth="1"/>
    <col min="7178" max="7178" width="9.42578125" style="28" bestFit="1" customWidth="1"/>
    <col min="7179" max="7179" width="15.42578125" style="28" bestFit="1" customWidth="1"/>
    <col min="7180" max="7180" width="9.42578125" style="28" bestFit="1" customWidth="1"/>
    <col min="7181" max="7424" width="9.140625" style="28"/>
    <col min="7425" max="7425" width="19" style="28" customWidth="1"/>
    <col min="7426" max="7426" width="57.5703125" style="28" customWidth="1"/>
    <col min="7427" max="7427" width="20.140625" style="28" customWidth="1"/>
    <col min="7428" max="7429" width="17.5703125" style="28" bestFit="1" customWidth="1"/>
    <col min="7430" max="7430" width="16.42578125" style="28" bestFit="1" customWidth="1"/>
    <col min="7431" max="7431" width="15.5703125" style="28" bestFit="1" customWidth="1"/>
    <col min="7432" max="7432" width="11.85546875" style="28" bestFit="1" customWidth="1"/>
    <col min="7433" max="7433" width="15.42578125" style="28" bestFit="1" customWidth="1"/>
    <col min="7434" max="7434" width="9.42578125" style="28" bestFit="1" customWidth="1"/>
    <col min="7435" max="7435" width="15.42578125" style="28" bestFit="1" customWidth="1"/>
    <col min="7436" max="7436" width="9.42578125" style="28" bestFit="1" customWidth="1"/>
    <col min="7437" max="7680" width="9.140625" style="28"/>
    <col min="7681" max="7681" width="19" style="28" customWidth="1"/>
    <col min="7682" max="7682" width="57.5703125" style="28" customWidth="1"/>
    <col min="7683" max="7683" width="20.140625" style="28" customWidth="1"/>
    <col min="7684" max="7685" width="17.5703125" style="28" bestFit="1" customWidth="1"/>
    <col min="7686" max="7686" width="16.42578125" style="28" bestFit="1" customWidth="1"/>
    <col min="7687" max="7687" width="15.5703125" style="28" bestFit="1" customWidth="1"/>
    <col min="7688" max="7688" width="11.85546875" style="28" bestFit="1" customWidth="1"/>
    <col min="7689" max="7689" width="15.42578125" style="28" bestFit="1" customWidth="1"/>
    <col min="7690" max="7690" width="9.42578125" style="28" bestFit="1" customWidth="1"/>
    <col min="7691" max="7691" width="15.42578125" style="28" bestFit="1" customWidth="1"/>
    <col min="7692" max="7692" width="9.42578125" style="28" bestFit="1" customWidth="1"/>
    <col min="7693" max="7936" width="9.140625" style="28"/>
    <col min="7937" max="7937" width="19" style="28" customWidth="1"/>
    <col min="7938" max="7938" width="57.5703125" style="28" customWidth="1"/>
    <col min="7939" max="7939" width="20.140625" style="28" customWidth="1"/>
    <col min="7940" max="7941" width="17.5703125" style="28" bestFit="1" customWidth="1"/>
    <col min="7942" max="7942" width="16.42578125" style="28" bestFit="1" customWidth="1"/>
    <col min="7943" max="7943" width="15.5703125" style="28" bestFit="1" customWidth="1"/>
    <col min="7944" max="7944" width="11.85546875" style="28" bestFit="1" customWidth="1"/>
    <col min="7945" max="7945" width="15.42578125" style="28" bestFit="1" customWidth="1"/>
    <col min="7946" max="7946" width="9.42578125" style="28" bestFit="1" customWidth="1"/>
    <col min="7947" max="7947" width="15.42578125" style="28" bestFit="1" customWidth="1"/>
    <col min="7948" max="7948" width="9.42578125" style="28" bestFit="1" customWidth="1"/>
    <col min="7949" max="8192" width="9.140625" style="28"/>
    <col min="8193" max="8193" width="19" style="28" customWidth="1"/>
    <col min="8194" max="8194" width="57.5703125" style="28" customWidth="1"/>
    <col min="8195" max="8195" width="20.140625" style="28" customWidth="1"/>
    <col min="8196" max="8197" width="17.5703125" style="28" bestFit="1" customWidth="1"/>
    <col min="8198" max="8198" width="16.42578125" style="28" bestFit="1" customWidth="1"/>
    <col min="8199" max="8199" width="15.5703125" style="28" bestFit="1" customWidth="1"/>
    <col min="8200" max="8200" width="11.85546875" style="28" bestFit="1" customWidth="1"/>
    <col min="8201" max="8201" width="15.42578125" style="28" bestFit="1" customWidth="1"/>
    <col min="8202" max="8202" width="9.42578125" style="28" bestFit="1" customWidth="1"/>
    <col min="8203" max="8203" width="15.42578125" style="28" bestFit="1" customWidth="1"/>
    <col min="8204" max="8204" width="9.42578125" style="28" bestFit="1" customWidth="1"/>
    <col min="8205" max="8448" width="9.140625" style="28"/>
    <col min="8449" max="8449" width="19" style="28" customWidth="1"/>
    <col min="8450" max="8450" width="57.5703125" style="28" customWidth="1"/>
    <col min="8451" max="8451" width="20.140625" style="28" customWidth="1"/>
    <col min="8452" max="8453" width="17.5703125" style="28" bestFit="1" customWidth="1"/>
    <col min="8454" max="8454" width="16.42578125" style="28" bestFit="1" customWidth="1"/>
    <col min="8455" max="8455" width="15.5703125" style="28" bestFit="1" customWidth="1"/>
    <col min="8456" max="8456" width="11.85546875" style="28" bestFit="1" customWidth="1"/>
    <col min="8457" max="8457" width="15.42578125" style="28" bestFit="1" customWidth="1"/>
    <col min="8458" max="8458" width="9.42578125" style="28" bestFit="1" customWidth="1"/>
    <col min="8459" max="8459" width="15.42578125" style="28" bestFit="1" customWidth="1"/>
    <col min="8460" max="8460" width="9.42578125" style="28" bestFit="1" customWidth="1"/>
    <col min="8461" max="8704" width="9.140625" style="28"/>
    <col min="8705" max="8705" width="19" style="28" customWidth="1"/>
    <col min="8706" max="8706" width="57.5703125" style="28" customWidth="1"/>
    <col min="8707" max="8707" width="20.140625" style="28" customWidth="1"/>
    <col min="8708" max="8709" width="17.5703125" style="28" bestFit="1" customWidth="1"/>
    <col min="8710" max="8710" width="16.42578125" style="28" bestFit="1" customWidth="1"/>
    <col min="8711" max="8711" width="15.5703125" style="28" bestFit="1" customWidth="1"/>
    <col min="8712" max="8712" width="11.85546875" style="28" bestFit="1" customWidth="1"/>
    <col min="8713" max="8713" width="15.42578125" style="28" bestFit="1" customWidth="1"/>
    <col min="8714" max="8714" width="9.42578125" style="28" bestFit="1" customWidth="1"/>
    <col min="8715" max="8715" width="15.42578125" style="28" bestFit="1" customWidth="1"/>
    <col min="8716" max="8716" width="9.42578125" style="28" bestFit="1" customWidth="1"/>
    <col min="8717" max="8960" width="9.140625" style="28"/>
    <col min="8961" max="8961" width="19" style="28" customWidth="1"/>
    <col min="8962" max="8962" width="57.5703125" style="28" customWidth="1"/>
    <col min="8963" max="8963" width="20.140625" style="28" customWidth="1"/>
    <col min="8964" max="8965" width="17.5703125" style="28" bestFit="1" customWidth="1"/>
    <col min="8966" max="8966" width="16.42578125" style="28" bestFit="1" customWidth="1"/>
    <col min="8967" max="8967" width="15.5703125" style="28" bestFit="1" customWidth="1"/>
    <col min="8968" max="8968" width="11.85546875" style="28" bestFit="1" customWidth="1"/>
    <col min="8969" max="8969" width="15.42578125" style="28" bestFit="1" customWidth="1"/>
    <col min="8970" max="8970" width="9.42578125" style="28" bestFit="1" customWidth="1"/>
    <col min="8971" max="8971" width="15.42578125" style="28" bestFit="1" customWidth="1"/>
    <col min="8972" max="8972" width="9.42578125" style="28" bestFit="1" customWidth="1"/>
    <col min="8973" max="9216" width="9.140625" style="28"/>
    <col min="9217" max="9217" width="19" style="28" customWidth="1"/>
    <col min="9218" max="9218" width="57.5703125" style="28" customWidth="1"/>
    <col min="9219" max="9219" width="20.140625" style="28" customWidth="1"/>
    <col min="9220" max="9221" width="17.5703125" style="28" bestFit="1" customWidth="1"/>
    <col min="9222" max="9222" width="16.42578125" style="28" bestFit="1" customWidth="1"/>
    <col min="9223" max="9223" width="15.5703125" style="28" bestFit="1" customWidth="1"/>
    <col min="9224" max="9224" width="11.85546875" style="28" bestFit="1" customWidth="1"/>
    <col min="9225" max="9225" width="15.42578125" style="28" bestFit="1" customWidth="1"/>
    <col min="9226" max="9226" width="9.42578125" style="28" bestFit="1" customWidth="1"/>
    <col min="9227" max="9227" width="15.42578125" style="28" bestFit="1" customWidth="1"/>
    <col min="9228" max="9228" width="9.42578125" style="28" bestFit="1" customWidth="1"/>
    <col min="9229" max="9472" width="9.140625" style="28"/>
    <col min="9473" max="9473" width="19" style="28" customWidth="1"/>
    <col min="9474" max="9474" width="57.5703125" style="28" customWidth="1"/>
    <col min="9475" max="9475" width="20.140625" style="28" customWidth="1"/>
    <col min="9476" max="9477" width="17.5703125" style="28" bestFit="1" customWidth="1"/>
    <col min="9478" max="9478" width="16.42578125" style="28" bestFit="1" customWidth="1"/>
    <col min="9479" max="9479" width="15.5703125" style="28" bestFit="1" customWidth="1"/>
    <col min="9480" max="9480" width="11.85546875" style="28" bestFit="1" customWidth="1"/>
    <col min="9481" max="9481" width="15.42578125" style="28" bestFit="1" customWidth="1"/>
    <col min="9482" max="9482" width="9.42578125" style="28" bestFit="1" customWidth="1"/>
    <col min="9483" max="9483" width="15.42578125" style="28" bestFit="1" customWidth="1"/>
    <col min="9484" max="9484" width="9.42578125" style="28" bestFit="1" customWidth="1"/>
    <col min="9485" max="9728" width="9.140625" style="28"/>
    <col min="9729" max="9729" width="19" style="28" customWidth="1"/>
    <col min="9730" max="9730" width="57.5703125" style="28" customWidth="1"/>
    <col min="9731" max="9731" width="20.140625" style="28" customWidth="1"/>
    <col min="9732" max="9733" width="17.5703125" style="28" bestFit="1" customWidth="1"/>
    <col min="9734" max="9734" width="16.42578125" style="28" bestFit="1" customWidth="1"/>
    <col min="9735" max="9735" width="15.5703125" style="28" bestFit="1" customWidth="1"/>
    <col min="9736" max="9736" width="11.85546875" style="28" bestFit="1" customWidth="1"/>
    <col min="9737" max="9737" width="15.42578125" style="28" bestFit="1" customWidth="1"/>
    <col min="9738" max="9738" width="9.42578125" style="28" bestFit="1" customWidth="1"/>
    <col min="9739" max="9739" width="15.42578125" style="28" bestFit="1" customWidth="1"/>
    <col min="9740" max="9740" width="9.42578125" style="28" bestFit="1" customWidth="1"/>
    <col min="9741" max="9984" width="9.140625" style="28"/>
    <col min="9985" max="9985" width="19" style="28" customWidth="1"/>
    <col min="9986" max="9986" width="57.5703125" style="28" customWidth="1"/>
    <col min="9987" max="9987" width="20.140625" style="28" customWidth="1"/>
    <col min="9988" max="9989" width="17.5703125" style="28" bestFit="1" customWidth="1"/>
    <col min="9990" max="9990" width="16.42578125" style="28" bestFit="1" customWidth="1"/>
    <col min="9991" max="9991" width="15.5703125" style="28" bestFit="1" customWidth="1"/>
    <col min="9992" max="9992" width="11.85546875" style="28" bestFit="1" customWidth="1"/>
    <col min="9993" max="9993" width="15.42578125" style="28" bestFit="1" customWidth="1"/>
    <col min="9994" max="9994" width="9.42578125" style="28" bestFit="1" customWidth="1"/>
    <col min="9995" max="9995" width="15.42578125" style="28" bestFit="1" customWidth="1"/>
    <col min="9996" max="9996" width="9.42578125" style="28" bestFit="1" customWidth="1"/>
    <col min="9997" max="10240" width="9.140625" style="28"/>
    <col min="10241" max="10241" width="19" style="28" customWidth="1"/>
    <col min="10242" max="10242" width="57.5703125" style="28" customWidth="1"/>
    <col min="10243" max="10243" width="20.140625" style="28" customWidth="1"/>
    <col min="10244" max="10245" width="17.5703125" style="28" bestFit="1" customWidth="1"/>
    <col min="10246" max="10246" width="16.42578125" style="28" bestFit="1" customWidth="1"/>
    <col min="10247" max="10247" width="15.5703125" style="28" bestFit="1" customWidth="1"/>
    <col min="10248" max="10248" width="11.85546875" style="28" bestFit="1" customWidth="1"/>
    <col min="10249" max="10249" width="15.42578125" style="28" bestFit="1" customWidth="1"/>
    <col min="10250" max="10250" width="9.42578125" style="28" bestFit="1" customWidth="1"/>
    <col min="10251" max="10251" width="15.42578125" style="28" bestFit="1" customWidth="1"/>
    <col min="10252" max="10252" width="9.42578125" style="28" bestFit="1" customWidth="1"/>
    <col min="10253" max="10496" width="9.140625" style="28"/>
    <col min="10497" max="10497" width="19" style="28" customWidth="1"/>
    <col min="10498" max="10498" width="57.5703125" style="28" customWidth="1"/>
    <col min="10499" max="10499" width="20.140625" style="28" customWidth="1"/>
    <col min="10500" max="10501" width="17.5703125" style="28" bestFit="1" customWidth="1"/>
    <col min="10502" max="10502" width="16.42578125" style="28" bestFit="1" customWidth="1"/>
    <col min="10503" max="10503" width="15.5703125" style="28" bestFit="1" customWidth="1"/>
    <col min="10504" max="10504" width="11.85546875" style="28" bestFit="1" customWidth="1"/>
    <col min="10505" max="10505" width="15.42578125" style="28" bestFit="1" customWidth="1"/>
    <col min="10506" max="10506" width="9.42578125" style="28" bestFit="1" customWidth="1"/>
    <col min="10507" max="10507" width="15.42578125" style="28" bestFit="1" customWidth="1"/>
    <col min="10508" max="10508" width="9.42578125" style="28" bestFit="1" customWidth="1"/>
    <col min="10509" max="10752" width="9.140625" style="28"/>
    <col min="10753" max="10753" width="19" style="28" customWidth="1"/>
    <col min="10754" max="10754" width="57.5703125" style="28" customWidth="1"/>
    <col min="10755" max="10755" width="20.140625" style="28" customWidth="1"/>
    <col min="10756" max="10757" width="17.5703125" style="28" bestFit="1" customWidth="1"/>
    <col min="10758" max="10758" width="16.42578125" style="28" bestFit="1" customWidth="1"/>
    <col min="10759" max="10759" width="15.5703125" style="28" bestFit="1" customWidth="1"/>
    <col min="10760" max="10760" width="11.85546875" style="28" bestFit="1" customWidth="1"/>
    <col min="10761" max="10761" width="15.42578125" style="28" bestFit="1" customWidth="1"/>
    <col min="10762" max="10762" width="9.42578125" style="28" bestFit="1" customWidth="1"/>
    <col min="10763" max="10763" width="15.42578125" style="28" bestFit="1" customWidth="1"/>
    <col min="10764" max="10764" width="9.42578125" style="28" bestFit="1" customWidth="1"/>
    <col min="10765" max="11008" width="9.140625" style="28"/>
    <col min="11009" max="11009" width="19" style="28" customWidth="1"/>
    <col min="11010" max="11010" width="57.5703125" style="28" customWidth="1"/>
    <col min="11011" max="11011" width="20.140625" style="28" customWidth="1"/>
    <col min="11012" max="11013" width="17.5703125" style="28" bestFit="1" customWidth="1"/>
    <col min="11014" max="11014" width="16.42578125" style="28" bestFit="1" customWidth="1"/>
    <col min="11015" max="11015" width="15.5703125" style="28" bestFit="1" customWidth="1"/>
    <col min="11016" max="11016" width="11.85546875" style="28" bestFit="1" customWidth="1"/>
    <col min="11017" max="11017" width="15.42578125" style="28" bestFit="1" customWidth="1"/>
    <col min="11018" max="11018" width="9.42578125" style="28" bestFit="1" customWidth="1"/>
    <col min="11019" max="11019" width="15.42578125" style="28" bestFit="1" customWidth="1"/>
    <col min="11020" max="11020" width="9.42578125" style="28" bestFit="1" customWidth="1"/>
    <col min="11021" max="11264" width="9.140625" style="28"/>
    <col min="11265" max="11265" width="19" style="28" customWidth="1"/>
    <col min="11266" max="11266" width="57.5703125" style="28" customWidth="1"/>
    <col min="11267" max="11267" width="20.140625" style="28" customWidth="1"/>
    <col min="11268" max="11269" width="17.5703125" style="28" bestFit="1" customWidth="1"/>
    <col min="11270" max="11270" width="16.42578125" style="28" bestFit="1" customWidth="1"/>
    <col min="11271" max="11271" width="15.5703125" style="28" bestFit="1" customWidth="1"/>
    <col min="11272" max="11272" width="11.85546875" style="28" bestFit="1" customWidth="1"/>
    <col min="11273" max="11273" width="15.42578125" style="28" bestFit="1" customWidth="1"/>
    <col min="11274" max="11274" width="9.42578125" style="28" bestFit="1" customWidth="1"/>
    <col min="11275" max="11275" width="15.42578125" style="28" bestFit="1" customWidth="1"/>
    <col min="11276" max="11276" width="9.42578125" style="28" bestFit="1" customWidth="1"/>
    <col min="11277" max="11520" width="9.140625" style="28"/>
    <col min="11521" max="11521" width="19" style="28" customWidth="1"/>
    <col min="11522" max="11522" width="57.5703125" style="28" customWidth="1"/>
    <col min="11523" max="11523" width="20.140625" style="28" customWidth="1"/>
    <col min="11524" max="11525" width="17.5703125" style="28" bestFit="1" customWidth="1"/>
    <col min="11526" max="11526" width="16.42578125" style="28" bestFit="1" customWidth="1"/>
    <col min="11527" max="11527" width="15.5703125" style="28" bestFit="1" customWidth="1"/>
    <col min="11528" max="11528" width="11.85546875" style="28" bestFit="1" customWidth="1"/>
    <col min="11529" max="11529" width="15.42578125" style="28" bestFit="1" customWidth="1"/>
    <col min="11530" max="11530" width="9.42578125" style="28" bestFit="1" customWidth="1"/>
    <col min="11531" max="11531" width="15.42578125" style="28" bestFit="1" customWidth="1"/>
    <col min="11532" max="11532" width="9.42578125" style="28" bestFit="1" customWidth="1"/>
    <col min="11533" max="11776" width="9.140625" style="28"/>
    <col min="11777" max="11777" width="19" style="28" customWidth="1"/>
    <col min="11778" max="11778" width="57.5703125" style="28" customWidth="1"/>
    <col min="11779" max="11779" width="20.140625" style="28" customWidth="1"/>
    <col min="11780" max="11781" width="17.5703125" style="28" bestFit="1" customWidth="1"/>
    <col min="11782" max="11782" width="16.42578125" style="28" bestFit="1" customWidth="1"/>
    <col min="11783" max="11783" width="15.5703125" style="28" bestFit="1" customWidth="1"/>
    <col min="11784" max="11784" width="11.85546875" style="28" bestFit="1" customWidth="1"/>
    <col min="11785" max="11785" width="15.42578125" style="28" bestFit="1" customWidth="1"/>
    <col min="11786" max="11786" width="9.42578125" style="28" bestFit="1" customWidth="1"/>
    <col min="11787" max="11787" width="15.42578125" style="28" bestFit="1" customWidth="1"/>
    <col min="11788" max="11788" width="9.42578125" style="28" bestFit="1" customWidth="1"/>
    <col min="11789" max="12032" width="9.140625" style="28"/>
    <col min="12033" max="12033" width="19" style="28" customWidth="1"/>
    <col min="12034" max="12034" width="57.5703125" style="28" customWidth="1"/>
    <col min="12035" max="12035" width="20.140625" style="28" customWidth="1"/>
    <col min="12036" max="12037" width="17.5703125" style="28" bestFit="1" customWidth="1"/>
    <col min="12038" max="12038" width="16.42578125" style="28" bestFit="1" customWidth="1"/>
    <col min="12039" max="12039" width="15.5703125" style="28" bestFit="1" customWidth="1"/>
    <col min="12040" max="12040" width="11.85546875" style="28" bestFit="1" customWidth="1"/>
    <col min="12041" max="12041" width="15.42578125" style="28" bestFit="1" customWidth="1"/>
    <col min="12042" max="12042" width="9.42578125" style="28" bestFit="1" customWidth="1"/>
    <col min="12043" max="12043" width="15.42578125" style="28" bestFit="1" customWidth="1"/>
    <col min="12044" max="12044" width="9.42578125" style="28" bestFit="1" customWidth="1"/>
    <col min="12045" max="12288" width="9.140625" style="28"/>
    <col min="12289" max="12289" width="19" style="28" customWidth="1"/>
    <col min="12290" max="12290" width="57.5703125" style="28" customWidth="1"/>
    <col min="12291" max="12291" width="20.140625" style="28" customWidth="1"/>
    <col min="12292" max="12293" width="17.5703125" style="28" bestFit="1" customWidth="1"/>
    <col min="12294" max="12294" width="16.42578125" style="28" bestFit="1" customWidth="1"/>
    <col min="12295" max="12295" width="15.5703125" style="28" bestFit="1" customWidth="1"/>
    <col min="12296" max="12296" width="11.85546875" style="28" bestFit="1" customWidth="1"/>
    <col min="12297" max="12297" width="15.42578125" style="28" bestFit="1" customWidth="1"/>
    <col min="12298" max="12298" width="9.42578125" style="28" bestFit="1" customWidth="1"/>
    <col min="12299" max="12299" width="15.42578125" style="28" bestFit="1" customWidth="1"/>
    <col min="12300" max="12300" width="9.42578125" style="28" bestFit="1" customWidth="1"/>
    <col min="12301" max="12544" width="9.140625" style="28"/>
    <col min="12545" max="12545" width="19" style="28" customWidth="1"/>
    <col min="12546" max="12546" width="57.5703125" style="28" customWidth="1"/>
    <col min="12547" max="12547" width="20.140625" style="28" customWidth="1"/>
    <col min="12548" max="12549" width="17.5703125" style="28" bestFit="1" customWidth="1"/>
    <col min="12550" max="12550" width="16.42578125" style="28" bestFit="1" customWidth="1"/>
    <col min="12551" max="12551" width="15.5703125" style="28" bestFit="1" customWidth="1"/>
    <col min="12552" max="12552" width="11.85546875" style="28" bestFit="1" customWidth="1"/>
    <col min="12553" max="12553" width="15.42578125" style="28" bestFit="1" customWidth="1"/>
    <col min="12554" max="12554" width="9.42578125" style="28" bestFit="1" customWidth="1"/>
    <col min="12555" max="12555" width="15.42578125" style="28" bestFit="1" customWidth="1"/>
    <col min="12556" max="12556" width="9.42578125" style="28" bestFit="1" customWidth="1"/>
    <col min="12557" max="12800" width="9.140625" style="28"/>
    <col min="12801" max="12801" width="19" style="28" customWidth="1"/>
    <col min="12802" max="12802" width="57.5703125" style="28" customWidth="1"/>
    <col min="12803" max="12803" width="20.140625" style="28" customWidth="1"/>
    <col min="12804" max="12805" width="17.5703125" style="28" bestFit="1" customWidth="1"/>
    <col min="12806" max="12806" width="16.42578125" style="28" bestFit="1" customWidth="1"/>
    <col min="12807" max="12807" width="15.5703125" style="28" bestFit="1" customWidth="1"/>
    <col min="12808" max="12808" width="11.85546875" style="28" bestFit="1" customWidth="1"/>
    <col min="12809" max="12809" width="15.42578125" style="28" bestFit="1" customWidth="1"/>
    <col min="12810" max="12810" width="9.42578125" style="28" bestFit="1" customWidth="1"/>
    <col min="12811" max="12811" width="15.42578125" style="28" bestFit="1" customWidth="1"/>
    <col min="12812" max="12812" width="9.42578125" style="28" bestFit="1" customWidth="1"/>
    <col min="12813" max="13056" width="9.140625" style="28"/>
    <col min="13057" max="13057" width="19" style="28" customWidth="1"/>
    <col min="13058" max="13058" width="57.5703125" style="28" customWidth="1"/>
    <col min="13059" max="13059" width="20.140625" style="28" customWidth="1"/>
    <col min="13060" max="13061" width="17.5703125" style="28" bestFit="1" customWidth="1"/>
    <col min="13062" max="13062" width="16.42578125" style="28" bestFit="1" customWidth="1"/>
    <col min="13063" max="13063" width="15.5703125" style="28" bestFit="1" customWidth="1"/>
    <col min="13064" max="13064" width="11.85546875" style="28" bestFit="1" customWidth="1"/>
    <col min="13065" max="13065" width="15.42578125" style="28" bestFit="1" customWidth="1"/>
    <col min="13066" max="13066" width="9.42578125" style="28" bestFit="1" customWidth="1"/>
    <col min="13067" max="13067" width="15.42578125" style="28" bestFit="1" customWidth="1"/>
    <col min="13068" max="13068" width="9.42578125" style="28" bestFit="1" customWidth="1"/>
    <col min="13069" max="13312" width="9.140625" style="28"/>
    <col min="13313" max="13313" width="19" style="28" customWidth="1"/>
    <col min="13314" max="13314" width="57.5703125" style="28" customWidth="1"/>
    <col min="13315" max="13315" width="20.140625" style="28" customWidth="1"/>
    <col min="13316" max="13317" width="17.5703125" style="28" bestFit="1" customWidth="1"/>
    <col min="13318" max="13318" width="16.42578125" style="28" bestFit="1" customWidth="1"/>
    <col min="13319" max="13319" width="15.5703125" style="28" bestFit="1" customWidth="1"/>
    <col min="13320" max="13320" width="11.85546875" style="28" bestFit="1" customWidth="1"/>
    <col min="13321" max="13321" width="15.42578125" style="28" bestFit="1" customWidth="1"/>
    <col min="13322" max="13322" width="9.42578125" style="28" bestFit="1" customWidth="1"/>
    <col min="13323" max="13323" width="15.42578125" style="28" bestFit="1" customWidth="1"/>
    <col min="13324" max="13324" width="9.42578125" style="28" bestFit="1" customWidth="1"/>
    <col min="13325" max="13568" width="9.140625" style="28"/>
    <col min="13569" max="13569" width="19" style="28" customWidth="1"/>
    <col min="13570" max="13570" width="57.5703125" style="28" customWidth="1"/>
    <col min="13571" max="13571" width="20.140625" style="28" customWidth="1"/>
    <col min="13572" max="13573" width="17.5703125" style="28" bestFit="1" customWidth="1"/>
    <col min="13574" max="13574" width="16.42578125" style="28" bestFit="1" customWidth="1"/>
    <col min="13575" max="13575" width="15.5703125" style="28" bestFit="1" customWidth="1"/>
    <col min="13576" max="13576" width="11.85546875" style="28" bestFit="1" customWidth="1"/>
    <col min="13577" max="13577" width="15.42578125" style="28" bestFit="1" customWidth="1"/>
    <col min="13578" max="13578" width="9.42578125" style="28" bestFit="1" customWidth="1"/>
    <col min="13579" max="13579" width="15.42578125" style="28" bestFit="1" customWidth="1"/>
    <col min="13580" max="13580" width="9.42578125" style="28" bestFit="1" customWidth="1"/>
    <col min="13581" max="13824" width="9.140625" style="28"/>
    <col min="13825" max="13825" width="19" style="28" customWidth="1"/>
    <col min="13826" max="13826" width="57.5703125" style="28" customWidth="1"/>
    <col min="13827" max="13827" width="20.140625" style="28" customWidth="1"/>
    <col min="13828" max="13829" width="17.5703125" style="28" bestFit="1" customWidth="1"/>
    <col min="13830" max="13830" width="16.42578125" style="28" bestFit="1" customWidth="1"/>
    <col min="13831" max="13831" width="15.5703125" style="28" bestFit="1" customWidth="1"/>
    <col min="13832" max="13832" width="11.85546875" style="28" bestFit="1" customWidth="1"/>
    <col min="13833" max="13833" width="15.42578125" style="28" bestFit="1" customWidth="1"/>
    <col min="13834" max="13834" width="9.42578125" style="28" bestFit="1" customWidth="1"/>
    <col min="13835" max="13835" width="15.42578125" style="28" bestFit="1" customWidth="1"/>
    <col min="13836" max="13836" width="9.42578125" style="28" bestFit="1" customWidth="1"/>
    <col min="13837" max="14080" width="9.140625" style="28"/>
    <col min="14081" max="14081" width="19" style="28" customWidth="1"/>
    <col min="14082" max="14082" width="57.5703125" style="28" customWidth="1"/>
    <col min="14083" max="14083" width="20.140625" style="28" customWidth="1"/>
    <col min="14084" max="14085" width="17.5703125" style="28" bestFit="1" customWidth="1"/>
    <col min="14086" max="14086" width="16.42578125" style="28" bestFit="1" customWidth="1"/>
    <col min="14087" max="14087" width="15.5703125" style="28" bestFit="1" customWidth="1"/>
    <col min="14088" max="14088" width="11.85546875" style="28" bestFit="1" customWidth="1"/>
    <col min="14089" max="14089" width="15.42578125" style="28" bestFit="1" customWidth="1"/>
    <col min="14090" max="14090" width="9.42578125" style="28" bestFit="1" customWidth="1"/>
    <col min="14091" max="14091" width="15.42578125" style="28" bestFit="1" customWidth="1"/>
    <col min="14092" max="14092" width="9.42578125" style="28" bestFit="1" customWidth="1"/>
    <col min="14093" max="14336" width="9.140625" style="28"/>
    <col min="14337" max="14337" width="19" style="28" customWidth="1"/>
    <col min="14338" max="14338" width="57.5703125" style="28" customWidth="1"/>
    <col min="14339" max="14339" width="20.140625" style="28" customWidth="1"/>
    <col min="14340" max="14341" width="17.5703125" style="28" bestFit="1" customWidth="1"/>
    <col min="14342" max="14342" width="16.42578125" style="28" bestFit="1" customWidth="1"/>
    <col min="14343" max="14343" width="15.5703125" style="28" bestFit="1" customWidth="1"/>
    <col min="14344" max="14344" width="11.85546875" style="28" bestFit="1" customWidth="1"/>
    <col min="14345" max="14345" width="15.42578125" style="28" bestFit="1" customWidth="1"/>
    <col min="14346" max="14346" width="9.42578125" style="28" bestFit="1" customWidth="1"/>
    <col min="14347" max="14347" width="15.42578125" style="28" bestFit="1" customWidth="1"/>
    <col min="14348" max="14348" width="9.42578125" style="28" bestFit="1" customWidth="1"/>
    <col min="14349" max="14592" width="9.140625" style="28"/>
    <col min="14593" max="14593" width="19" style="28" customWidth="1"/>
    <col min="14594" max="14594" width="57.5703125" style="28" customWidth="1"/>
    <col min="14595" max="14595" width="20.140625" style="28" customWidth="1"/>
    <col min="14596" max="14597" width="17.5703125" style="28" bestFit="1" customWidth="1"/>
    <col min="14598" max="14598" width="16.42578125" style="28" bestFit="1" customWidth="1"/>
    <col min="14599" max="14599" width="15.5703125" style="28" bestFit="1" customWidth="1"/>
    <col min="14600" max="14600" width="11.85546875" style="28" bestFit="1" customWidth="1"/>
    <col min="14601" max="14601" width="15.42578125" style="28" bestFit="1" customWidth="1"/>
    <col min="14602" max="14602" width="9.42578125" style="28" bestFit="1" customWidth="1"/>
    <col min="14603" max="14603" width="15.42578125" style="28" bestFit="1" customWidth="1"/>
    <col min="14604" max="14604" width="9.42578125" style="28" bestFit="1" customWidth="1"/>
    <col min="14605" max="14848" width="9.140625" style="28"/>
    <col min="14849" max="14849" width="19" style="28" customWidth="1"/>
    <col min="14850" max="14850" width="57.5703125" style="28" customWidth="1"/>
    <col min="14851" max="14851" width="20.140625" style="28" customWidth="1"/>
    <col min="14852" max="14853" width="17.5703125" style="28" bestFit="1" customWidth="1"/>
    <col min="14854" max="14854" width="16.42578125" style="28" bestFit="1" customWidth="1"/>
    <col min="14855" max="14855" width="15.5703125" style="28" bestFit="1" customWidth="1"/>
    <col min="14856" max="14856" width="11.85546875" style="28" bestFit="1" customWidth="1"/>
    <col min="14857" max="14857" width="15.42578125" style="28" bestFit="1" customWidth="1"/>
    <col min="14858" max="14858" width="9.42578125" style="28" bestFit="1" customWidth="1"/>
    <col min="14859" max="14859" width="15.42578125" style="28" bestFit="1" customWidth="1"/>
    <col min="14860" max="14860" width="9.42578125" style="28" bestFit="1" customWidth="1"/>
    <col min="14861" max="15104" width="9.140625" style="28"/>
    <col min="15105" max="15105" width="19" style="28" customWidth="1"/>
    <col min="15106" max="15106" width="57.5703125" style="28" customWidth="1"/>
    <col min="15107" max="15107" width="20.140625" style="28" customWidth="1"/>
    <col min="15108" max="15109" width="17.5703125" style="28" bestFit="1" customWidth="1"/>
    <col min="15110" max="15110" width="16.42578125" style="28" bestFit="1" customWidth="1"/>
    <col min="15111" max="15111" width="15.5703125" style="28" bestFit="1" customWidth="1"/>
    <col min="15112" max="15112" width="11.85546875" style="28" bestFit="1" customWidth="1"/>
    <col min="15113" max="15113" width="15.42578125" style="28" bestFit="1" customWidth="1"/>
    <col min="15114" max="15114" width="9.42578125" style="28" bestFit="1" customWidth="1"/>
    <col min="15115" max="15115" width="15.42578125" style="28" bestFit="1" customWidth="1"/>
    <col min="15116" max="15116" width="9.42578125" style="28" bestFit="1" customWidth="1"/>
    <col min="15117" max="15360" width="9.140625" style="28"/>
    <col min="15361" max="15361" width="19" style="28" customWidth="1"/>
    <col min="15362" max="15362" width="57.5703125" style="28" customWidth="1"/>
    <col min="15363" max="15363" width="20.140625" style="28" customWidth="1"/>
    <col min="15364" max="15365" width="17.5703125" style="28" bestFit="1" customWidth="1"/>
    <col min="15366" max="15366" width="16.42578125" style="28" bestFit="1" customWidth="1"/>
    <col min="15367" max="15367" width="15.5703125" style="28" bestFit="1" customWidth="1"/>
    <col min="15368" max="15368" width="11.85546875" style="28" bestFit="1" customWidth="1"/>
    <col min="15369" max="15369" width="15.42578125" style="28" bestFit="1" customWidth="1"/>
    <col min="15370" max="15370" width="9.42578125" style="28" bestFit="1" customWidth="1"/>
    <col min="15371" max="15371" width="15.42578125" style="28" bestFit="1" customWidth="1"/>
    <col min="15372" max="15372" width="9.42578125" style="28" bestFit="1" customWidth="1"/>
    <col min="15373" max="15616" width="9.140625" style="28"/>
    <col min="15617" max="15617" width="19" style="28" customWidth="1"/>
    <col min="15618" max="15618" width="57.5703125" style="28" customWidth="1"/>
    <col min="15619" max="15619" width="20.140625" style="28" customWidth="1"/>
    <col min="15620" max="15621" width="17.5703125" style="28" bestFit="1" customWidth="1"/>
    <col min="15622" max="15622" width="16.42578125" style="28" bestFit="1" customWidth="1"/>
    <col min="15623" max="15623" width="15.5703125" style="28" bestFit="1" customWidth="1"/>
    <col min="15624" max="15624" width="11.85546875" style="28" bestFit="1" customWidth="1"/>
    <col min="15625" max="15625" width="15.42578125" style="28" bestFit="1" customWidth="1"/>
    <col min="15626" max="15626" width="9.42578125" style="28" bestFit="1" customWidth="1"/>
    <col min="15627" max="15627" width="15.42578125" style="28" bestFit="1" customWidth="1"/>
    <col min="15628" max="15628" width="9.42578125" style="28" bestFit="1" customWidth="1"/>
    <col min="15629" max="15872" width="9.140625" style="28"/>
    <col min="15873" max="15873" width="19" style="28" customWidth="1"/>
    <col min="15874" max="15874" width="57.5703125" style="28" customWidth="1"/>
    <col min="15875" max="15875" width="20.140625" style="28" customWidth="1"/>
    <col min="15876" max="15877" width="17.5703125" style="28" bestFit="1" customWidth="1"/>
    <col min="15878" max="15878" width="16.42578125" style="28" bestFit="1" customWidth="1"/>
    <col min="15879" max="15879" width="15.5703125" style="28" bestFit="1" customWidth="1"/>
    <col min="15880" max="15880" width="11.85546875" style="28" bestFit="1" customWidth="1"/>
    <col min="15881" max="15881" width="15.42578125" style="28" bestFit="1" customWidth="1"/>
    <col min="15882" max="15882" width="9.42578125" style="28" bestFit="1" customWidth="1"/>
    <col min="15883" max="15883" width="15.42578125" style="28" bestFit="1" customWidth="1"/>
    <col min="15884" max="15884" width="9.42578125" style="28" bestFit="1" customWidth="1"/>
    <col min="15885" max="16128" width="9.140625" style="28"/>
    <col min="16129" max="16129" width="19" style="28" customWidth="1"/>
    <col min="16130" max="16130" width="57.5703125" style="28" customWidth="1"/>
    <col min="16131" max="16131" width="20.140625" style="28" customWidth="1"/>
    <col min="16132" max="16133" width="17.5703125" style="28" bestFit="1" customWidth="1"/>
    <col min="16134" max="16134" width="16.42578125" style="28" bestFit="1" customWidth="1"/>
    <col min="16135" max="16135" width="15.5703125" style="28" bestFit="1" customWidth="1"/>
    <col min="16136" max="16136" width="11.85546875" style="28" bestFit="1" customWidth="1"/>
    <col min="16137" max="16137" width="15.42578125" style="28" bestFit="1" customWidth="1"/>
    <col min="16138" max="16138" width="9.42578125" style="28" bestFit="1" customWidth="1"/>
    <col min="16139" max="16139" width="15.42578125" style="28" bestFit="1" customWidth="1"/>
    <col min="16140" max="16140" width="9.42578125" style="28" bestFit="1" customWidth="1"/>
    <col min="16141" max="16384" width="9.140625" style="28"/>
  </cols>
  <sheetData>
    <row r="1" spans="1:15" ht="15.75" hidden="1" x14ac:dyDescent="0.2">
      <c r="A1" s="307" t="s">
        <v>0</v>
      </c>
      <c r="B1" s="307"/>
      <c r="C1" s="307"/>
      <c r="D1" s="307"/>
      <c r="E1" s="307"/>
      <c r="F1" s="307"/>
      <c r="G1" s="307"/>
      <c r="H1" s="307"/>
      <c r="I1" s="34"/>
      <c r="J1" s="34"/>
      <c r="K1" s="34"/>
      <c r="L1" s="154"/>
      <c r="M1" s="154"/>
      <c r="N1" s="154"/>
      <c r="O1" s="154"/>
    </row>
    <row r="2" spans="1:15" ht="18" hidden="1" x14ac:dyDescent="0.2">
      <c r="A2" s="157"/>
      <c r="B2" s="157"/>
      <c r="C2" s="157"/>
      <c r="D2" s="157"/>
      <c r="E2" s="157"/>
      <c r="F2" s="157"/>
      <c r="G2" s="157"/>
      <c r="H2" s="168"/>
      <c r="I2" s="158"/>
      <c r="J2" s="158"/>
      <c r="K2" s="158"/>
      <c r="L2" s="154"/>
      <c r="M2" s="154"/>
      <c r="N2" s="154"/>
      <c r="O2" s="154"/>
    </row>
    <row r="3" spans="1:15" ht="15.75" hidden="1" customHeight="1" x14ac:dyDescent="0.2">
      <c r="A3" s="307" t="s">
        <v>22</v>
      </c>
      <c r="B3" s="307"/>
      <c r="C3" s="307"/>
      <c r="D3" s="307"/>
      <c r="E3" s="307"/>
      <c r="F3" s="307"/>
      <c r="G3" s="307"/>
      <c r="H3" s="307"/>
      <c r="I3" s="34"/>
      <c r="J3" s="34"/>
      <c r="K3" s="34"/>
      <c r="L3" s="154"/>
      <c r="M3" s="154"/>
      <c r="N3" s="154"/>
      <c r="O3" s="154"/>
    </row>
    <row r="4" spans="1:15" ht="18" hidden="1" x14ac:dyDescent="0.2">
      <c r="A4" s="157"/>
      <c r="B4" s="157"/>
      <c r="C4" s="157"/>
      <c r="D4" s="157"/>
      <c r="E4" s="157"/>
      <c r="F4" s="157"/>
      <c r="G4" s="157"/>
      <c r="H4" s="168"/>
      <c r="I4" s="158"/>
      <c r="J4" s="158"/>
      <c r="K4" s="158"/>
      <c r="L4" s="154"/>
      <c r="M4" s="154"/>
      <c r="N4" s="154"/>
      <c r="O4" s="154"/>
    </row>
    <row r="5" spans="1:15" ht="15.75" hidden="1" customHeight="1" x14ac:dyDescent="0.2">
      <c r="A5" s="307" t="s">
        <v>23</v>
      </c>
      <c r="B5" s="307"/>
      <c r="C5" s="307"/>
      <c r="D5" s="307"/>
      <c r="E5" s="307"/>
      <c r="F5" s="307"/>
      <c r="G5" s="307"/>
      <c r="H5" s="307"/>
      <c r="I5" s="34"/>
      <c r="J5" s="34"/>
      <c r="K5" s="34"/>
      <c r="L5" s="154"/>
      <c r="M5" s="154"/>
      <c r="N5" s="154"/>
      <c r="O5" s="154"/>
    </row>
    <row r="6" spans="1:15" ht="18" hidden="1" x14ac:dyDescent="0.2">
      <c r="A6" s="56"/>
      <c r="B6" s="56"/>
      <c r="C6" s="56"/>
      <c r="D6" s="56"/>
      <c r="E6" s="56"/>
      <c r="F6" s="56"/>
      <c r="G6" s="56"/>
      <c r="H6" s="168"/>
      <c r="I6" s="57"/>
      <c r="J6" s="57"/>
      <c r="K6" s="57"/>
      <c r="L6" s="51"/>
      <c r="M6" s="51"/>
      <c r="N6" s="51"/>
      <c r="O6" s="51"/>
    </row>
    <row r="7" spans="1:15" s="29" customFormat="1" ht="60" customHeight="1" x14ac:dyDescent="0.25">
      <c r="A7" s="306" t="s">
        <v>3</v>
      </c>
      <c r="B7" s="306"/>
      <c r="C7" s="152" t="s">
        <v>568</v>
      </c>
      <c r="D7" s="152" t="s">
        <v>565</v>
      </c>
      <c r="E7" s="152" t="s">
        <v>567</v>
      </c>
      <c r="F7" s="152" t="s">
        <v>566</v>
      </c>
      <c r="G7" s="152" t="s">
        <v>259</v>
      </c>
      <c r="H7" s="152" t="s">
        <v>564</v>
      </c>
      <c r="I7" s="52"/>
      <c r="J7" s="52"/>
      <c r="K7" s="52"/>
      <c r="L7" s="52"/>
      <c r="M7" s="52"/>
      <c r="N7" s="52"/>
      <c r="O7" s="52"/>
    </row>
    <row r="8" spans="1:15" s="30" customFormat="1" ht="12.75" customHeight="1" x14ac:dyDescent="0.2">
      <c r="A8" s="305">
        <v>1</v>
      </c>
      <c r="B8" s="305"/>
      <c r="C8" s="253">
        <v>2</v>
      </c>
      <c r="D8" s="61">
        <v>3</v>
      </c>
      <c r="E8" s="61">
        <v>4.3333333333333304</v>
      </c>
      <c r="F8" s="61">
        <v>5.0833333333333304</v>
      </c>
      <c r="G8" s="61">
        <v>6</v>
      </c>
      <c r="H8" s="153">
        <v>7</v>
      </c>
      <c r="I8" s="54"/>
      <c r="J8" s="54"/>
      <c r="K8" s="54"/>
      <c r="L8" s="54"/>
      <c r="M8" s="53"/>
      <c r="N8" s="53"/>
      <c r="O8" s="53"/>
    </row>
    <row r="9" spans="1:15" s="30" customFormat="1" x14ac:dyDescent="0.2">
      <c r="A9" s="189"/>
      <c r="B9" s="190" t="s">
        <v>79</v>
      </c>
      <c r="C9" s="254">
        <f>+C10+C113</f>
        <v>878631</v>
      </c>
      <c r="D9" s="254">
        <f>+D10+D113</f>
        <v>2065503</v>
      </c>
      <c r="E9" s="182">
        <f>+E10+E113</f>
        <v>0</v>
      </c>
      <c r="F9" s="182">
        <f>+F10+F113</f>
        <v>962678.20000000007</v>
      </c>
      <c r="G9" s="182">
        <f t="shared" ref="G9:G72" si="0">+F9/C9*100</f>
        <v>109.56569936640068</v>
      </c>
      <c r="H9" s="182">
        <f>+F9/D9*100</f>
        <v>46.60744622496312</v>
      </c>
      <c r="I9" s="55"/>
      <c r="J9" s="55"/>
      <c r="K9" s="55"/>
      <c r="L9" s="55"/>
      <c r="M9" s="58"/>
      <c r="N9" s="58"/>
      <c r="O9" s="58"/>
    </row>
    <row r="10" spans="1:15" ht="20.25" customHeight="1" x14ac:dyDescent="0.2">
      <c r="A10" s="183" t="s">
        <v>80</v>
      </c>
      <c r="B10" s="184" t="s">
        <v>81</v>
      </c>
      <c r="C10" s="255">
        <f>+C11++C23+C56+C65+C73+C90+C98</f>
        <v>872495</v>
      </c>
      <c r="D10" s="255">
        <f>+D11++D23+D56+D65+D73+D90+D98</f>
        <v>1992140</v>
      </c>
      <c r="E10" s="185">
        <f>+E11++E23+E56+E65+E73+E90+E98</f>
        <v>0</v>
      </c>
      <c r="F10" s="255">
        <f>+F11++F23+F56+F65+F73+F90+F98</f>
        <v>949038.06</v>
      </c>
      <c r="G10" s="185">
        <f>+F10/C10*100</f>
        <v>108.77289382747179</v>
      </c>
      <c r="H10" s="185">
        <f>+F10/D10*100</f>
        <v>47.639124760308015</v>
      </c>
      <c r="I10" s="156"/>
      <c r="J10" s="156"/>
      <c r="K10" s="156"/>
      <c r="L10" s="156"/>
      <c r="M10" s="156"/>
      <c r="N10" s="156"/>
      <c r="O10" s="156"/>
    </row>
    <row r="11" spans="1:15" x14ac:dyDescent="0.2">
      <c r="A11" s="172" t="s">
        <v>82</v>
      </c>
      <c r="B11" s="173" t="s">
        <v>83</v>
      </c>
      <c r="C11" s="209">
        <f>C12+C17+C19</f>
        <v>700651</v>
      </c>
      <c r="D11" s="223">
        <v>1660196</v>
      </c>
      <c r="E11" s="250"/>
      <c r="F11" s="209">
        <f>F12+F17+F19</f>
        <v>773919.72000000009</v>
      </c>
      <c r="G11" s="169">
        <f t="shared" si="0"/>
        <v>110.45723477166236</v>
      </c>
      <c r="H11" s="169">
        <f>+F11/D11*100</f>
        <v>46.616165802110118</v>
      </c>
      <c r="I11" s="159"/>
      <c r="J11" s="159"/>
      <c r="K11" s="159"/>
      <c r="L11" s="159"/>
      <c r="M11" s="159"/>
      <c r="N11" s="159"/>
      <c r="O11" s="159"/>
    </row>
    <row r="12" spans="1:15" x14ac:dyDescent="0.2">
      <c r="A12" s="170" t="s">
        <v>84</v>
      </c>
      <c r="B12" s="171" t="s">
        <v>85</v>
      </c>
      <c r="C12" s="209">
        <f>C13+C14+C15+C16</f>
        <v>585259</v>
      </c>
      <c r="D12" s="209">
        <f>D13+D14+D15+D16</f>
        <v>1373138</v>
      </c>
      <c r="E12" s="251"/>
      <c r="F12" s="209">
        <f>F13+F14+F15+F16</f>
        <v>646918.16</v>
      </c>
      <c r="G12" s="169">
        <f t="shared" si="0"/>
        <v>110.53536297604994</v>
      </c>
      <c r="H12" s="169"/>
      <c r="I12" s="159"/>
      <c r="J12" s="159"/>
      <c r="K12" s="159"/>
      <c r="L12" s="159"/>
      <c r="M12" s="159"/>
      <c r="N12" s="159"/>
      <c r="O12" s="159"/>
    </row>
    <row r="13" spans="1:15" x14ac:dyDescent="0.2">
      <c r="A13" s="163" t="s">
        <v>86</v>
      </c>
      <c r="B13" s="160" t="s">
        <v>87</v>
      </c>
      <c r="C13" s="207">
        <v>585259</v>
      </c>
      <c r="D13" s="280">
        <v>1373138</v>
      </c>
      <c r="E13" s="252"/>
      <c r="F13" s="207">
        <v>646918.16</v>
      </c>
      <c r="G13" s="165">
        <f t="shared" si="0"/>
        <v>110.53536297604994</v>
      </c>
      <c r="H13" s="169"/>
      <c r="I13" s="59"/>
      <c r="J13" s="59"/>
      <c r="K13" s="59"/>
      <c r="L13" s="59"/>
      <c r="M13" s="60"/>
      <c r="N13" s="60"/>
      <c r="O13" s="60"/>
    </row>
    <row r="14" spans="1:15" x14ac:dyDescent="0.2">
      <c r="A14" s="163" t="s">
        <v>371</v>
      </c>
      <c r="B14" s="160" t="s">
        <v>372</v>
      </c>
      <c r="C14" s="207">
        <v>0</v>
      </c>
      <c r="D14" s="209"/>
      <c r="E14" s="252"/>
      <c r="F14" s="207">
        <v>0</v>
      </c>
      <c r="G14" s="165" t="e">
        <f t="shared" si="0"/>
        <v>#DIV/0!</v>
      </c>
      <c r="H14" s="169"/>
      <c r="I14" s="59"/>
      <c r="J14" s="59"/>
      <c r="K14" s="59"/>
      <c r="L14" s="59"/>
      <c r="M14" s="60"/>
      <c r="N14" s="60"/>
      <c r="O14" s="60"/>
    </row>
    <row r="15" spans="1:15" x14ac:dyDescent="0.2">
      <c r="A15" s="163" t="s">
        <v>88</v>
      </c>
      <c r="B15" s="160" t="s">
        <v>89</v>
      </c>
      <c r="C15" s="207">
        <v>0</v>
      </c>
      <c r="D15" s="209"/>
      <c r="E15" s="252"/>
      <c r="F15" s="207">
        <v>0</v>
      </c>
      <c r="G15" s="165" t="e">
        <f t="shared" si="0"/>
        <v>#DIV/0!</v>
      </c>
      <c r="H15" s="169"/>
      <c r="I15" s="59"/>
      <c r="J15" s="59"/>
      <c r="K15" s="59"/>
      <c r="L15" s="59"/>
      <c r="M15" s="60"/>
      <c r="N15" s="60"/>
      <c r="O15" s="60"/>
    </row>
    <row r="16" spans="1:15" x14ac:dyDescent="0.2">
      <c r="A16" s="163" t="s">
        <v>373</v>
      </c>
      <c r="B16" s="160" t="s">
        <v>374</v>
      </c>
      <c r="C16" s="207">
        <v>0</v>
      </c>
      <c r="D16" s="209"/>
      <c r="E16" s="252"/>
      <c r="F16" s="207">
        <v>0</v>
      </c>
      <c r="G16" s="165" t="e">
        <f t="shared" si="0"/>
        <v>#DIV/0!</v>
      </c>
      <c r="H16" s="169"/>
      <c r="I16" s="59"/>
      <c r="J16" s="59"/>
      <c r="K16" s="59"/>
      <c r="L16" s="59"/>
      <c r="M16" s="60"/>
      <c r="N16" s="60"/>
      <c r="O16" s="60"/>
    </row>
    <row r="17" spans="1:15" x14ac:dyDescent="0.2">
      <c r="A17" s="170" t="s">
        <v>90</v>
      </c>
      <c r="B17" s="171" t="s">
        <v>91</v>
      </c>
      <c r="C17" s="209">
        <f>C18</f>
        <v>28451</v>
      </c>
      <c r="D17" s="209">
        <f>D18</f>
        <v>60021</v>
      </c>
      <c r="E17" s="251"/>
      <c r="F17" s="209">
        <f>F18</f>
        <v>25583.93</v>
      </c>
      <c r="G17" s="169">
        <f t="shared" si="0"/>
        <v>89.922779515658505</v>
      </c>
      <c r="H17" s="169"/>
      <c r="I17" s="159"/>
      <c r="J17" s="159"/>
      <c r="K17" s="159"/>
      <c r="L17" s="159"/>
      <c r="M17" s="159"/>
      <c r="N17" s="159"/>
      <c r="O17" s="159"/>
    </row>
    <row r="18" spans="1:15" x14ac:dyDescent="0.2">
      <c r="A18" s="163" t="s">
        <v>92</v>
      </c>
      <c r="B18" s="160" t="s">
        <v>91</v>
      </c>
      <c r="C18" s="207">
        <v>28451</v>
      </c>
      <c r="D18" s="280">
        <v>60021</v>
      </c>
      <c r="E18" s="252"/>
      <c r="F18" s="207">
        <v>25583.93</v>
      </c>
      <c r="G18" s="165">
        <f t="shared" si="0"/>
        <v>89.922779515658505</v>
      </c>
      <c r="H18" s="169"/>
      <c r="I18" s="59"/>
      <c r="J18" s="59"/>
      <c r="K18" s="59"/>
      <c r="L18" s="59"/>
      <c r="M18" s="60"/>
      <c r="N18" s="60"/>
      <c r="O18" s="60"/>
    </row>
    <row r="19" spans="1:15" x14ac:dyDescent="0.2">
      <c r="A19" s="170" t="s">
        <v>93</v>
      </c>
      <c r="B19" s="171" t="s">
        <v>94</v>
      </c>
      <c r="C19" s="209">
        <f>C20+C21+C22</f>
        <v>86941</v>
      </c>
      <c r="D19" s="209">
        <f>D20+D21+D22</f>
        <v>227037</v>
      </c>
      <c r="E19" s="251"/>
      <c r="F19" s="209">
        <f>F20+F21+F22</f>
        <v>101417.63</v>
      </c>
      <c r="G19" s="169">
        <f t="shared" si="0"/>
        <v>116.65109672076466</v>
      </c>
      <c r="H19" s="169"/>
      <c r="I19" s="159"/>
      <c r="J19" s="159"/>
      <c r="K19" s="159"/>
      <c r="L19" s="159"/>
      <c r="M19" s="159"/>
      <c r="N19" s="159"/>
      <c r="O19" s="159"/>
    </row>
    <row r="20" spans="1:15" ht="25.5" x14ac:dyDescent="0.2">
      <c r="A20" s="163" t="s">
        <v>375</v>
      </c>
      <c r="B20" s="160" t="s">
        <v>376</v>
      </c>
      <c r="C20" s="207">
        <v>0</v>
      </c>
      <c r="D20" s="209"/>
      <c r="E20" s="252"/>
      <c r="F20" s="207">
        <v>0</v>
      </c>
      <c r="G20" s="165" t="e">
        <f t="shared" si="0"/>
        <v>#DIV/0!</v>
      </c>
      <c r="H20" s="169"/>
      <c r="I20" s="59"/>
      <c r="J20" s="59"/>
      <c r="K20" s="59"/>
      <c r="L20" s="59"/>
      <c r="M20" s="60"/>
      <c r="N20" s="60"/>
      <c r="O20" s="60"/>
    </row>
    <row r="21" spans="1:15" ht="25.5" x14ac:dyDescent="0.2">
      <c r="A21" s="163" t="s">
        <v>95</v>
      </c>
      <c r="B21" s="160" t="s">
        <v>96</v>
      </c>
      <c r="C21" s="207">
        <v>86941</v>
      </c>
      <c r="D21" s="280">
        <v>227037</v>
      </c>
      <c r="E21" s="252"/>
      <c r="F21" s="207">
        <v>101417.63</v>
      </c>
      <c r="G21" s="165">
        <f t="shared" si="0"/>
        <v>116.65109672076466</v>
      </c>
      <c r="H21" s="169"/>
      <c r="I21" s="59"/>
      <c r="J21" s="59"/>
      <c r="K21" s="59"/>
      <c r="L21" s="59"/>
      <c r="M21" s="60"/>
      <c r="N21" s="60"/>
      <c r="O21" s="60"/>
    </row>
    <row r="22" spans="1:15" ht="38.25" x14ac:dyDescent="0.2">
      <c r="A22" s="163" t="s">
        <v>377</v>
      </c>
      <c r="B22" s="160" t="s">
        <v>378</v>
      </c>
      <c r="C22" s="207">
        <v>0</v>
      </c>
      <c r="D22" s="209"/>
      <c r="E22" s="166"/>
      <c r="F22" s="207">
        <v>0</v>
      </c>
      <c r="G22" s="165" t="e">
        <f t="shared" si="0"/>
        <v>#DIV/0!</v>
      </c>
      <c r="H22" s="169"/>
      <c r="I22" s="59"/>
      <c r="J22" s="59"/>
      <c r="K22" s="59"/>
      <c r="L22" s="59"/>
      <c r="M22" s="60"/>
      <c r="N22" s="60"/>
      <c r="O22" s="60"/>
    </row>
    <row r="23" spans="1:15" x14ac:dyDescent="0.2">
      <c r="A23" s="172" t="s">
        <v>97</v>
      </c>
      <c r="B23" s="173" t="s">
        <v>98</v>
      </c>
      <c r="C23" s="209">
        <f>C24+C29+C36+C46+C48</f>
        <v>170042</v>
      </c>
      <c r="D23" s="265">
        <v>323943</v>
      </c>
      <c r="E23" s="151"/>
      <c r="F23" s="209">
        <f>F24+F29+F36+F46+F48</f>
        <v>172871.65</v>
      </c>
      <c r="G23" s="169">
        <f t="shared" si="0"/>
        <v>101.66408887216099</v>
      </c>
      <c r="H23" s="169">
        <f>+F23/D23*100</f>
        <v>53.364835789012268</v>
      </c>
      <c r="I23" s="159"/>
      <c r="J23" s="159"/>
      <c r="K23" s="159"/>
      <c r="L23" s="159"/>
      <c r="M23" s="159"/>
      <c r="N23" s="159"/>
      <c r="O23" s="159"/>
    </row>
    <row r="24" spans="1:15" x14ac:dyDescent="0.2">
      <c r="A24" s="170" t="s">
        <v>99</v>
      </c>
      <c r="B24" s="171" t="s">
        <v>100</v>
      </c>
      <c r="C24" s="209">
        <f>C25+C26+C27+C28</f>
        <v>32172</v>
      </c>
      <c r="D24" s="209">
        <f>D25+D26+D27+D28</f>
        <v>74657</v>
      </c>
      <c r="E24" s="251"/>
      <c r="F24" s="209">
        <f>F25+F26+F27+F28</f>
        <v>33793.57</v>
      </c>
      <c r="G24" s="169">
        <f t="shared" si="0"/>
        <v>105.04031455924405</v>
      </c>
      <c r="H24" s="169"/>
      <c r="I24" s="159"/>
      <c r="J24" s="159"/>
      <c r="K24" s="159"/>
      <c r="L24" s="159"/>
      <c r="M24" s="159"/>
      <c r="N24" s="159"/>
      <c r="O24" s="159"/>
    </row>
    <row r="25" spans="1:15" x14ac:dyDescent="0.2">
      <c r="A25" s="163" t="s">
        <v>101</v>
      </c>
      <c r="B25" s="160" t="s">
        <v>102</v>
      </c>
      <c r="C25" s="207">
        <v>16385</v>
      </c>
      <c r="D25" s="280">
        <v>27429</v>
      </c>
      <c r="E25" s="252"/>
      <c r="F25" s="207">
        <v>16375.35</v>
      </c>
      <c r="G25" s="165">
        <f t="shared" si="0"/>
        <v>99.941104668904487</v>
      </c>
      <c r="H25" s="169"/>
      <c r="I25" s="59"/>
      <c r="J25" s="59"/>
      <c r="K25" s="59"/>
      <c r="L25" s="59"/>
      <c r="M25" s="60"/>
      <c r="N25" s="60"/>
      <c r="O25" s="60"/>
    </row>
    <row r="26" spans="1:15" ht="25.5" x14ac:dyDescent="0.2">
      <c r="A26" s="163" t="s">
        <v>103</v>
      </c>
      <c r="B26" s="160" t="s">
        <v>104</v>
      </c>
      <c r="C26" s="207">
        <v>11325</v>
      </c>
      <c r="D26" s="280">
        <v>28963</v>
      </c>
      <c r="E26" s="252"/>
      <c r="F26" s="207">
        <v>10684.12</v>
      </c>
      <c r="G26" s="165">
        <f t="shared" si="0"/>
        <v>94.341015452538642</v>
      </c>
      <c r="H26" s="169"/>
      <c r="I26" s="59"/>
      <c r="J26" s="59"/>
      <c r="K26" s="59"/>
      <c r="L26" s="59"/>
      <c r="M26" s="60"/>
      <c r="N26" s="60"/>
      <c r="O26" s="60"/>
    </row>
    <row r="27" spans="1:15" ht="25.5" x14ac:dyDescent="0.2">
      <c r="A27" s="163" t="s">
        <v>105</v>
      </c>
      <c r="B27" s="160" t="s">
        <v>106</v>
      </c>
      <c r="C27" s="207">
        <v>3929</v>
      </c>
      <c r="D27" s="280">
        <v>17337</v>
      </c>
      <c r="E27" s="252"/>
      <c r="F27" s="207">
        <v>6261.1</v>
      </c>
      <c r="G27" s="165">
        <f t="shared" si="0"/>
        <v>159.35607024688215</v>
      </c>
      <c r="H27" s="169"/>
      <c r="I27" s="60"/>
      <c r="J27" s="60"/>
      <c r="K27" s="60"/>
      <c r="L27" s="60"/>
      <c r="M27" s="60"/>
      <c r="N27" s="60"/>
      <c r="O27" s="60"/>
    </row>
    <row r="28" spans="1:15" ht="25.5" x14ac:dyDescent="0.2">
      <c r="A28" s="163" t="s">
        <v>107</v>
      </c>
      <c r="B28" s="160" t="s">
        <v>108</v>
      </c>
      <c r="C28" s="207">
        <v>533</v>
      </c>
      <c r="D28" s="267">
        <v>928</v>
      </c>
      <c r="E28" s="252"/>
      <c r="F28" s="207">
        <v>473</v>
      </c>
      <c r="G28" s="165">
        <f t="shared" si="0"/>
        <v>88.742964352720449</v>
      </c>
      <c r="H28" s="169"/>
      <c r="I28" s="60"/>
      <c r="J28" s="60"/>
      <c r="K28" s="60"/>
      <c r="L28" s="60"/>
      <c r="M28" s="60"/>
      <c r="N28" s="60"/>
      <c r="O28" s="60"/>
    </row>
    <row r="29" spans="1:15" x14ac:dyDescent="0.2">
      <c r="A29" s="170" t="s">
        <v>109</v>
      </c>
      <c r="B29" s="171" t="s">
        <v>110</v>
      </c>
      <c r="C29" s="209">
        <f>C30+C31+C32+C33+C34+C35</f>
        <v>8959</v>
      </c>
      <c r="D29" s="209">
        <f>D30+D31+D32+D33+D34+D35</f>
        <v>28415</v>
      </c>
      <c r="E29" s="208"/>
      <c r="F29" s="209">
        <f>F30+F31+F32+F33+F34+F35</f>
        <v>11207.06</v>
      </c>
      <c r="G29" s="169">
        <f t="shared" si="0"/>
        <v>125.09275588793392</v>
      </c>
      <c r="H29" s="169"/>
      <c r="I29" s="159"/>
      <c r="J29" s="159"/>
      <c r="K29" s="159"/>
      <c r="L29" s="159"/>
      <c r="M29" s="159"/>
      <c r="N29" s="159"/>
      <c r="O29" s="159"/>
    </row>
    <row r="30" spans="1:15" ht="25.5" x14ac:dyDescent="0.2">
      <c r="A30" s="163" t="s">
        <v>111</v>
      </c>
      <c r="B30" s="160" t="s">
        <v>112</v>
      </c>
      <c r="C30" s="207">
        <v>5003</v>
      </c>
      <c r="D30" s="280">
        <v>20043</v>
      </c>
      <c r="E30" s="252"/>
      <c r="F30" s="207">
        <v>4723.8500000000004</v>
      </c>
      <c r="G30" s="165">
        <f t="shared" si="0"/>
        <v>94.420347791325213</v>
      </c>
      <c r="H30" s="169"/>
      <c r="I30" s="60"/>
      <c r="J30" s="60"/>
      <c r="K30" s="60"/>
      <c r="L30" s="60"/>
      <c r="M30" s="60"/>
      <c r="N30" s="60"/>
      <c r="O30" s="60"/>
    </row>
    <row r="31" spans="1:15" x14ac:dyDescent="0.2">
      <c r="A31" s="163" t="s">
        <v>379</v>
      </c>
      <c r="B31" s="160" t="s">
        <v>380</v>
      </c>
      <c r="C31" s="207">
        <v>0</v>
      </c>
      <c r="D31" s="259"/>
      <c r="E31" s="166"/>
      <c r="F31" s="207">
        <v>0</v>
      </c>
      <c r="G31" s="165" t="e">
        <f t="shared" si="0"/>
        <v>#DIV/0!</v>
      </c>
      <c r="H31" s="169"/>
      <c r="I31" s="60"/>
      <c r="J31" s="60"/>
      <c r="K31" s="60"/>
      <c r="L31" s="60"/>
      <c r="M31" s="60"/>
      <c r="N31" s="60"/>
      <c r="O31" s="60"/>
    </row>
    <row r="32" spans="1:15" x14ac:dyDescent="0.2">
      <c r="A32" s="163" t="s">
        <v>113</v>
      </c>
      <c r="B32" s="160" t="s">
        <v>114</v>
      </c>
      <c r="C32" s="207">
        <v>154</v>
      </c>
      <c r="D32" s="280">
        <v>507</v>
      </c>
      <c r="E32" s="166"/>
      <c r="F32" s="207">
        <v>99.57</v>
      </c>
      <c r="G32" s="165">
        <f t="shared" si="0"/>
        <v>64.65584415584415</v>
      </c>
      <c r="H32" s="169"/>
      <c r="I32" s="60"/>
      <c r="J32" s="60"/>
      <c r="K32" s="60"/>
      <c r="L32" s="60"/>
      <c r="M32" s="60"/>
      <c r="N32" s="60"/>
      <c r="O32" s="60"/>
    </row>
    <row r="33" spans="1:15" ht="25.5" x14ac:dyDescent="0.2">
      <c r="A33" s="163" t="s">
        <v>115</v>
      </c>
      <c r="B33" s="160" t="s">
        <v>116</v>
      </c>
      <c r="C33" s="207">
        <v>2916</v>
      </c>
      <c r="D33" s="280">
        <v>3545</v>
      </c>
      <c r="E33" s="166"/>
      <c r="F33" s="207">
        <v>1460.86</v>
      </c>
      <c r="G33" s="165">
        <f t="shared" si="0"/>
        <v>50.098079561042518</v>
      </c>
      <c r="H33" s="169"/>
      <c r="I33" s="60"/>
      <c r="J33" s="60"/>
      <c r="K33" s="60"/>
      <c r="L33" s="60"/>
      <c r="M33" s="60"/>
      <c r="N33" s="60"/>
      <c r="O33" s="60"/>
    </row>
    <row r="34" spans="1:15" x14ac:dyDescent="0.2">
      <c r="A34" s="163" t="s">
        <v>117</v>
      </c>
      <c r="B34" s="160" t="s">
        <v>118</v>
      </c>
      <c r="C34" s="207">
        <v>820</v>
      </c>
      <c r="D34" s="280">
        <v>3002</v>
      </c>
      <c r="E34" s="166"/>
      <c r="F34" s="207">
        <v>481.28</v>
      </c>
      <c r="G34" s="165">
        <f t="shared" si="0"/>
        <v>58.692682926829264</v>
      </c>
      <c r="H34" s="169"/>
      <c r="I34" s="60"/>
      <c r="J34" s="60"/>
      <c r="K34" s="60"/>
      <c r="L34" s="60"/>
      <c r="M34" s="60"/>
      <c r="N34" s="60"/>
      <c r="O34" s="60"/>
    </row>
    <row r="35" spans="1:15" ht="25.5" x14ac:dyDescent="0.2">
      <c r="A35" s="163" t="s">
        <v>119</v>
      </c>
      <c r="B35" s="160" t="s">
        <v>120</v>
      </c>
      <c r="C35" s="207">
        <v>66</v>
      </c>
      <c r="D35" s="280">
        <v>1318</v>
      </c>
      <c r="E35" s="166"/>
      <c r="F35" s="207">
        <v>4441.5</v>
      </c>
      <c r="G35" s="165">
        <f t="shared" si="0"/>
        <v>6729.545454545455</v>
      </c>
      <c r="H35" s="169"/>
      <c r="I35" s="60"/>
      <c r="J35" s="60"/>
      <c r="K35" s="60"/>
      <c r="L35" s="60"/>
      <c r="M35" s="60"/>
      <c r="N35" s="60"/>
      <c r="O35" s="60"/>
    </row>
    <row r="36" spans="1:15" x14ac:dyDescent="0.2">
      <c r="A36" s="170" t="s">
        <v>121</v>
      </c>
      <c r="B36" s="171" t="s">
        <v>122</v>
      </c>
      <c r="C36" s="209">
        <f>C37+C38+C39+C40+C41+C42+C43+C44+C45</f>
        <v>109200</v>
      </c>
      <c r="D36" s="209">
        <f>D37+D38+D39+D40+D41+D42+D43+D44+D45</f>
        <v>176920</v>
      </c>
      <c r="E36" s="167"/>
      <c r="F36" s="209">
        <f>F37+F38+F39+F40+F41+F42+F43+F44+F45</f>
        <v>109449.05</v>
      </c>
      <c r="G36" s="169">
        <f t="shared" si="0"/>
        <v>100.22806776556776</v>
      </c>
      <c r="H36" s="169"/>
      <c r="I36" s="159"/>
      <c r="J36" s="159"/>
      <c r="K36" s="159"/>
      <c r="L36" s="159"/>
      <c r="M36" s="159"/>
      <c r="N36" s="159"/>
      <c r="O36" s="159"/>
    </row>
    <row r="37" spans="1:15" ht="25.5" x14ac:dyDescent="0.2">
      <c r="A37" s="163" t="s">
        <v>123</v>
      </c>
      <c r="B37" s="160" t="s">
        <v>124</v>
      </c>
      <c r="C37" s="207">
        <v>6552</v>
      </c>
      <c r="D37" s="280">
        <v>10299</v>
      </c>
      <c r="E37" s="166"/>
      <c r="F37" s="207">
        <v>11412.18</v>
      </c>
      <c r="G37" s="165">
        <f t="shared" si="0"/>
        <v>174.17857142857142</v>
      </c>
      <c r="H37" s="169"/>
      <c r="I37" s="60"/>
      <c r="J37" s="60"/>
      <c r="K37" s="60"/>
      <c r="L37" s="60"/>
      <c r="M37" s="60"/>
      <c r="N37" s="60"/>
      <c r="O37" s="60"/>
    </row>
    <row r="38" spans="1:15" ht="25.5" x14ac:dyDescent="0.2">
      <c r="A38" s="163" t="s">
        <v>125</v>
      </c>
      <c r="B38" s="160" t="s">
        <v>126</v>
      </c>
      <c r="C38" s="207">
        <v>8377</v>
      </c>
      <c r="D38" s="280">
        <v>4966</v>
      </c>
      <c r="E38" s="166"/>
      <c r="F38" s="207">
        <v>546.86</v>
      </c>
      <c r="G38" s="165">
        <f t="shared" si="0"/>
        <v>6.5281126895069832</v>
      </c>
      <c r="H38" s="169"/>
      <c r="I38" s="60"/>
      <c r="J38" s="60"/>
      <c r="K38" s="60"/>
      <c r="L38" s="60"/>
      <c r="M38" s="60"/>
      <c r="N38" s="60"/>
      <c r="O38" s="60"/>
    </row>
    <row r="39" spans="1:15" x14ac:dyDescent="0.2">
      <c r="A39" s="163" t="s">
        <v>127</v>
      </c>
      <c r="B39" s="160" t="s">
        <v>128</v>
      </c>
      <c r="C39" s="207">
        <v>3453</v>
      </c>
      <c r="D39" s="280">
        <v>6625</v>
      </c>
      <c r="E39" s="166"/>
      <c r="F39" s="207">
        <v>5917.42</v>
      </c>
      <c r="G39" s="165">
        <f t="shared" si="0"/>
        <v>171.37040254850854</v>
      </c>
      <c r="H39" s="169"/>
      <c r="I39" s="60"/>
      <c r="J39" s="60"/>
      <c r="K39" s="60"/>
      <c r="L39" s="60"/>
      <c r="M39" s="60"/>
      <c r="N39" s="60"/>
      <c r="O39" s="60"/>
    </row>
    <row r="40" spans="1:15" x14ac:dyDescent="0.2">
      <c r="A40" s="163" t="s">
        <v>129</v>
      </c>
      <c r="B40" s="160" t="s">
        <v>130</v>
      </c>
      <c r="C40" s="207">
        <v>67</v>
      </c>
      <c r="D40" s="280">
        <v>766</v>
      </c>
      <c r="E40" s="166"/>
      <c r="F40" s="207">
        <v>951.21</v>
      </c>
      <c r="G40" s="165">
        <f t="shared" si="0"/>
        <v>1419.7164179104477</v>
      </c>
      <c r="H40" s="169"/>
      <c r="I40" s="60"/>
      <c r="J40" s="60"/>
      <c r="K40" s="60"/>
      <c r="L40" s="60"/>
      <c r="M40" s="60"/>
      <c r="N40" s="60"/>
      <c r="O40" s="60"/>
    </row>
    <row r="41" spans="1:15" x14ac:dyDescent="0.2">
      <c r="A41" s="163" t="s">
        <v>131</v>
      </c>
      <c r="B41" s="160" t="s">
        <v>132</v>
      </c>
      <c r="C41" s="207">
        <v>27572</v>
      </c>
      <c r="D41" s="280">
        <v>39476</v>
      </c>
      <c r="E41" s="166"/>
      <c r="F41" s="207">
        <v>25707.79</v>
      </c>
      <c r="G41" s="165">
        <f t="shared" si="0"/>
        <v>93.238756709705513</v>
      </c>
      <c r="H41" s="169"/>
      <c r="I41" s="60"/>
      <c r="J41" s="60"/>
      <c r="K41" s="60"/>
      <c r="L41" s="60"/>
      <c r="M41" s="60"/>
      <c r="N41" s="60"/>
      <c r="O41" s="60"/>
    </row>
    <row r="42" spans="1:15" ht="25.5" x14ac:dyDescent="0.2">
      <c r="A42" s="163" t="s">
        <v>133</v>
      </c>
      <c r="B42" s="160" t="s">
        <v>134</v>
      </c>
      <c r="C42" s="207">
        <v>27</v>
      </c>
      <c r="D42" s="280">
        <v>3160</v>
      </c>
      <c r="E42" s="166"/>
      <c r="F42" s="207">
        <v>955.62</v>
      </c>
      <c r="G42" s="165">
        <f t="shared" si="0"/>
        <v>3539.333333333333</v>
      </c>
      <c r="H42" s="169"/>
      <c r="I42" s="60"/>
      <c r="J42" s="60"/>
      <c r="K42" s="60"/>
      <c r="L42" s="60"/>
      <c r="M42" s="60"/>
      <c r="N42" s="60"/>
      <c r="O42" s="60"/>
    </row>
    <row r="43" spans="1:15" x14ac:dyDescent="0.2">
      <c r="A43" s="163" t="s">
        <v>135</v>
      </c>
      <c r="B43" s="160" t="s">
        <v>136</v>
      </c>
      <c r="C43" s="207">
        <v>55645</v>
      </c>
      <c r="D43" s="280">
        <v>92913</v>
      </c>
      <c r="E43" s="166"/>
      <c r="F43" s="207">
        <v>49926.7</v>
      </c>
      <c r="G43" s="165">
        <f t="shared" si="0"/>
        <v>89.723604995956507</v>
      </c>
      <c r="H43" s="169"/>
      <c r="I43" s="60"/>
      <c r="J43" s="60"/>
      <c r="K43" s="60"/>
      <c r="L43" s="60"/>
      <c r="M43" s="60"/>
      <c r="N43" s="60"/>
      <c r="O43" s="60"/>
    </row>
    <row r="44" spans="1:15" x14ac:dyDescent="0.2">
      <c r="A44" s="163" t="s">
        <v>137</v>
      </c>
      <c r="B44" s="160" t="s">
        <v>138</v>
      </c>
      <c r="C44" s="207">
        <v>4622</v>
      </c>
      <c r="D44" s="280">
        <v>13055</v>
      </c>
      <c r="E44" s="166"/>
      <c r="F44" s="207">
        <v>4394.92</v>
      </c>
      <c r="G44" s="165">
        <f t="shared" si="0"/>
        <v>95.086975335352662</v>
      </c>
      <c r="H44" s="169"/>
      <c r="I44" s="60"/>
      <c r="J44" s="60"/>
      <c r="K44" s="60"/>
      <c r="L44" s="60"/>
      <c r="M44" s="60"/>
      <c r="N44" s="60"/>
      <c r="O44" s="60"/>
    </row>
    <row r="45" spans="1:15" x14ac:dyDescent="0.2">
      <c r="A45" s="163" t="s">
        <v>139</v>
      </c>
      <c r="B45" s="160" t="s">
        <v>140</v>
      </c>
      <c r="C45" s="207">
        <v>2885</v>
      </c>
      <c r="D45" s="280">
        <v>5660</v>
      </c>
      <c r="E45" s="166"/>
      <c r="F45" s="207">
        <v>9636.35</v>
      </c>
      <c r="G45" s="165">
        <f t="shared" si="0"/>
        <v>334.01559792027734</v>
      </c>
      <c r="H45" s="169"/>
      <c r="I45" s="60"/>
      <c r="J45" s="60"/>
      <c r="K45" s="60"/>
      <c r="L45" s="60"/>
      <c r="M45" s="60"/>
      <c r="N45" s="60"/>
      <c r="O45" s="60"/>
    </row>
    <row r="46" spans="1:15" ht="25.5" x14ac:dyDescent="0.2">
      <c r="A46" s="170" t="s">
        <v>141</v>
      </c>
      <c r="B46" s="171" t="s">
        <v>142</v>
      </c>
      <c r="C46" s="209">
        <f>C47</f>
        <v>2327</v>
      </c>
      <c r="D46" s="209">
        <f>D47</f>
        <v>3147</v>
      </c>
      <c r="E46" s="251"/>
      <c r="F46" s="209">
        <f>F47</f>
        <v>4815.43</v>
      </c>
      <c r="G46" s="169">
        <f t="shared" si="0"/>
        <v>206.93725827245379</v>
      </c>
      <c r="H46" s="169"/>
      <c r="I46" s="159"/>
      <c r="J46" s="159"/>
      <c r="K46" s="159"/>
      <c r="L46" s="159"/>
      <c r="M46" s="159"/>
      <c r="N46" s="159"/>
      <c r="O46" s="159"/>
    </row>
    <row r="47" spans="1:15" ht="25.5" x14ac:dyDescent="0.2">
      <c r="A47" s="163" t="s">
        <v>143</v>
      </c>
      <c r="B47" s="160" t="s">
        <v>142</v>
      </c>
      <c r="C47" s="207">
        <v>2327</v>
      </c>
      <c r="D47" s="280">
        <v>3147</v>
      </c>
      <c r="E47" s="252"/>
      <c r="F47" s="207">
        <v>4815.43</v>
      </c>
      <c r="G47" s="165">
        <f t="shared" si="0"/>
        <v>206.93725827245379</v>
      </c>
      <c r="H47" s="169"/>
      <c r="I47" s="60"/>
      <c r="J47" s="60"/>
      <c r="K47" s="60"/>
      <c r="L47" s="60"/>
      <c r="M47" s="60"/>
      <c r="N47" s="60"/>
      <c r="O47" s="60"/>
    </row>
    <row r="48" spans="1:15" ht="25.5" x14ac:dyDescent="0.2">
      <c r="A48" s="170" t="s">
        <v>144</v>
      </c>
      <c r="B48" s="171" t="s">
        <v>145</v>
      </c>
      <c r="C48" s="209">
        <f>C49+C50+C51+C52+C53+C54+C55</f>
        <v>17384</v>
      </c>
      <c r="D48" s="209">
        <f>D49+D50+D51+D52+D53+D54+D55</f>
        <v>41570</v>
      </c>
      <c r="E48" s="167"/>
      <c r="F48" s="209">
        <f>F49+F50+F51+F52+F53+F54+F55</f>
        <v>13606.54</v>
      </c>
      <c r="G48" s="169">
        <f t="shared" si="0"/>
        <v>78.270478601012428</v>
      </c>
      <c r="H48" s="169"/>
      <c r="I48" s="159"/>
      <c r="J48" s="159"/>
      <c r="K48" s="159"/>
      <c r="L48" s="159"/>
      <c r="M48" s="159"/>
      <c r="N48" s="159"/>
      <c r="O48" s="159"/>
    </row>
    <row r="49" spans="1:15" ht="38.25" x14ac:dyDescent="0.2">
      <c r="A49" s="163" t="s">
        <v>146</v>
      </c>
      <c r="B49" s="160" t="s">
        <v>147</v>
      </c>
      <c r="C49" s="207">
        <v>0</v>
      </c>
      <c r="D49" s="259"/>
      <c r="E49" s="166"/>
      <c r="F49" s="207">
        <v>0</v>
      </c>
      <c r="G49" s="165" t="e">
        <f t="shared" si="0"/>
        <v>#DIV/0!</v>
      </c>
      <c r="H49" s="169"/>
      <c r="I49" s="60"/>
      <c r="J49" s="60"/>
      <c r="K49" s="60"/>
      <c r="L49" s="60"/>
      <c r="M49" s="60"/>
      <c r="N49" s="60"/>
      <c r="O49" s="60"/>
    </row>
    <row r="50" spans="1:15" x14ac:dyDescent="0.2">
      <c r="A50" s="163" t="s">
        <v>148</v>
      </c>
      <c r="B50" s="160" t="s">
        <v>149</v>
      </c>
      <c r="C50" s="207">
        <v>0</v>
      </c>
      <c r="D50" s="259"/>
      <c r="E50" s="166"/>
      <c r="F50" s="207">
        <v>0</v>
      </c>
      <c r="G50" s="165" t="e">
        <f t="shared" si="0"/>
        <v>#DIV/0!</v>
      </c>
      <c r="H50" s="169"/>
      <c r="I50" s="60"/>
      <c r="J50" s="60"/>
      <c r="K50" s="60"/>
      <c r="L50" s="60"/>
      <c r="M50" s="60"/>
      <c r="N50" s="60"/>
      <c r="O50" s="60"/>
    </row>
    <row r="51" spans="1:15" x14ac:dyDescent="0.2">
      <c r="A51" s="163" t="s">
        <v>150</v>
      </c>
      <c r="B51" s="160" t="s">
        <v>151</v>
      </c>
      <c r="C51" s="207">
        <v>3300</v>
      </c>
      <c r="D51" s="280">
        <v>8621</v>
      </c>
      <c r="E51" s="166"/>
      <c r="F51" s="207">
        <v>4562.3599999999997</v>
      </c>
      <c r="G51" s="165">
        <f t="shared" si="0"/>
        <v>138.25333333333333</v>
      </c>
      <c r="H51" s="169"/>
      <c r="I51" s="60"/>
      <c r="J51" s="60"/>
      <c r="K51" s="60"/>
      <c r="L51" s="60"/>
      <c r="M51" s="60"/>
      <c r="N51" s="60"/>
      <c r="O51" s="60"/>
    </row>
    <row r="52" spans="1:15" x14ac:dyDescent="0.2">
      <c r="A52" s="163" t="s">
        <v>152</v>
      </c>
      <c r="B52" s="160" t="s">
        <v>153</v>
      </c>
      <c r="C52" s="207">
        <v>0</v>
      </c>
      <c r="D52" s="267">
        <v>135</v>
      </c>
      <c r="E52" s="166"/>
      <c r="F52" s="207">
        <v>0</v>
      </c>
      <c r="G52" s="165" t="e">
        <f t="shared" si="0"/>
        <v>#DIV/0!</v>
      </c>
      <c r="H52" s="169"/>
      <c r="I52" s="60"/>
      <c r="J52" s="60"/>
      <c r="K52" s="60"/>
      <c r="L52" s="60"/>
      <c r="M52" s="60"/>
      <c r="N52" s="60"/>
      <c r="O52" s="60"/>
    </row>
    <row r="53" spans="1:15" x14ac:dyDescent="0.2">
      <c r="A53" s="163" t="s">
        <v>154</v>
      </c>
      <c r="B53" s="160" t="s">
        <v>155</v>
      </c>
      <c r="C53" s="207">
        <v>0</v>
      </c>
      <c r="D53" s="280">
        <v>2428</v>
      </c>
      <c r="E53" s="166"/>
      <c r="F53" s="207">
        <v>1244</v>
      </c>
      <c r="G53" s="165" t="e">
        <f t="shared" si="0"/>
        <v>#DIV/0!</v>
      </c>
      <c r="H53" s="169"/>
      <c r="I53" s="60"/>
      <c r="J53" s="60"/>
      <c r="K53" s="60"/>
      <c r="L53" s="60"/>
      <c r="M53" s="60"/>
      <c r="N53" s="60"/>
      <c r="O53" s="60"/>
    </row>
    <row r="54" spans="1:15" x14ac:dyDescent="0.2">
      <c r="A54" s="163" t="s">
        <v>156</v>
      </c>
      <c r="B54" s="160" t="s">
        <v>157</v>
      </c>
      <c r="C54" s="207">
        <v>0</v>
      </c>
      <c r="D54" s="259"/>
      <c r="E54" s="166"/>
      <c r="F54" s="207">
        <v>0</v>
      </c>
      <c r="G54" s="165" t="e">
        <f t="shared" si="0"/>
        <v>#DIV/0!</v>
      </c>
      <c r="H54" s="169"/>
      <c r="I54" s="60"/>
      <c r="J54" s="60"/>
      <c r="K54" s="60"/>
      <c r="L54" s="60"/>
      <c r="M54" s="60"/>
      <c r="N54" s="60"/>
      <c r="O54" s="60"/>
    </row>
    <row r="55" spans="1:15" ht="25.5" x14ac:dyDescent="0.2">
      <c r="A55" s="163" t="s">
        <v>158</v>
      </c>
      <c r="B55" s="160" t="s">
        <v>145</v>
      </c>
      <c r="C55" s="207">
        <v>14084</v>
      </c>
      <c r="D55" s="280">
        <v>30386</v>
      </c>
      <c r="E55" s="166"/>
      <c r="F55" s="207">
        <v>7800.18</v>
      </c>
      <c r="G55" s="165">
        <f t="shared" si="0"/>
        <v>55.38327179778473</v>
      </c>
      <c r="H55" s="169"/>
      <c r="I55" s="60"/>
      <c r="J55" s="60"/>
      <c r="K55" s="60"/>
      <c r="L55" s="60"/>
      <c r="M55" s="60"/>
      <c r="N55" s="60"/>
      <c r="O55" s="60"/>
    </row>
    <row r="56" spans="1:15" x14ac:dyDescent="0.2">
      <c r="A56" s="172" t="s">
        <v>159</v>
      </c>
      <c r="B56" s="173" t="s">
        <v>160</v>
      </c>
      <c r="C56" s="209">
        <f>C57+C60</f>
        <v>472</v>
      </c>
      <c r="D56" s="265">
        <v>1551</v>
      </c>
      <c r="E56" s="151"/>
      <c r="F56" s="209">
        <f>F57+F60</f>
        <v>574.69000000000005</v>
      </c>
      <c r="G56" s="169">
        <f t="shared" si="0"/>
        <v>121.75635593220339</v>
      </c>
      <c r="H56" s="169">
        <f>+F56/D56*100</f>
        <v>37.052869116698908</v>
      </c>
      <c r="I56" s="159"/>
      <c r="J56" s="159"/>
      <c r="K56" s="159"/>
      <c r="L56" s="159"/>
      <c r="M56" s="159"/>
      <c r="N56" s="159"/>
      <c r="O56" s="159"/>
    </row>
    <row r="57" spans="1:15" ht="25.5" x14ac:dyDescent="0.2">
      <c r="A57" s="170" t="s">
        <v>381</v>
      </c>
      <c r="B57" s="171" t="s">
        <v>382</v>
      </c>
      <c r="C57" s="209">
        <f>C58+C59</f>
        <v>0</v>
      </c>
      <c r="D57" s="259"/>
      <c r="E57" s="167"/>
      <c r="F57" s="209">
        <f>F58+F59</f>
        <v>0</v>
      </c>
      <c r="G57" s="169" t="e">
        <f t="shared" si="0"/>
        <v>#DIV/0!</v>
      </c>
      <c r="H57" s="169"/>
      <c r="I57" s="159"/>
      <c r="J57" s="159"/>
      <c r="K57" s="159"/>
      <c r="L57" s="159"/>
      <c r="M57" s="159"/>
      <c r="N57" s="159"/>
      <c r="O57" s="159"/>
    </row>
    <row r="58" spans="1:15" ht="51" x14ac:dyDescent="0.2">
      <c r="A58" s="163" t="s">
        <v>383</v>
      </c>
      <c r="B58" s="160" t="s">
        <v>384</v>
      </c>
      <c r="C58" s="207">
        <v>0</v>
      </c>
      <c r="D58" s="259"/>
      <c r="E58" s="166"/>
      <c r="F58" s="207">
        <v>0</v>
      </c>
      <c r="G58" s="165" t="e">
        <f t="shared" si="0"/>
        <v>#DIV/0!</v>
      </c>
      <c r="H58" s="169"/>
      <c r="I58" s="60"/>
      <c r="J58" s="60"/>
      <c r="K58" s="60"/>
      <c r="L58" s="60"/>
      <c r="M58" s="60"/>
      <c r="N58" s="60"/>
      <c r="O58" s="60"/>
    </row>
    <row r="59" spans="1:15" ht="51" x14ac:dyDescent="0.2">
      <c r="A59" s="163" t="s">
        <v>385</v>
      </c>
      <c r="B59" s="160" t="s">
        <v>386</v>
      </c>
      <c r="C59" s="207">
        <v>0</v>
      </c>
      <c r="D59" s="259"/>
      <c r="E59" s="166"/>
      <c r="F59" s="207">
        <v>0</v>
      </c>
      <c r="G59" s="165" t="e">
        <f t="shared" si="0"/>
        <v>#DIV/0!</v>
      </c>
      <c r="H59" s="169"/>
      <c r="I59" s="60"/>
      <c r="J59" s="60"/>
      <c r="K59" s="60"/>
      <c r="L59" s="60"/>
      <c r="M59" s="60"/>
      <c r="N59" s="60"/>
      <c r="O59" s="60"/>
    </row>
    <row r="60" spans="1:15" x14ac:dyDescent="0.2">
      <c r="A60" s="170" t="s">
        <v>161</v>
      </c>
      <c r="B60" s="171" t="s">
        <v>162</v>
      </c>
      <c r="C60" s="209">
        <f>C61+C62+C63+C64</f>
        <v>472</v>
      </c>
      <c r="D60" s="209">
        <f>D61+D62+D63+D64</f>
        <v>1551</v>
      </c>
      <c r="E60" s="167"/>
      <c r="F60" s="209">
        <f>F61+F62+F63+F64</f>
        <v>574.69000000000005</v>
      </c>
      <c r="G60" s="169">
        <f t="shared" si="0"/>
        <v>121.75635593220339</v>
      </c>
      <c r="H60" s="169"/>
      <c r="I60" s="159"/>
      <c r="J60" s="159"/>
      <c r="K60" s="159"/>
      <c r="L60" s="159"/>
      <c r="M60" s="159"/>
      <c r="N60" s="159"/>
      <c r="O60" s="159"/>
    </row>
    <row r="61" spans="1:15" ht="25.5" x14ac:dyDescent="0.2">
      <c r="A61" s="163" t="s">
        <v>163</v>
      </c>
      <c r="B61" s="160" t="s">
        <v>164</v>
      </c>
      <c r="C61" s="207">
        <v>472</v>
      </c>
      <c r="D61" s="280">
        <v>1551</v>
      </c>
      <c r="E61" s="166"/>
      <c r="F61" s="207">
        <v>574.69000000000005</v>
      </c>
      <c r="G61" s="165">
        <f t="shared" si="0"/>
        <v>121.75635593220339</v>
      </c>
      <c r="H61" s="169"/>
      <c r="I61" s="60"/>
      <c r="J61" s="60"/>
      <c r="K61" s="60"/>
      <c r="L61" s="60"/>
      <c r="M61" s="60"/>
      <c r="N61" s="60"/>
      <c r="O61" s="60"/>
    </row>
    <row r="62" spans="1:15" ht="38.25" x14ac:dyDescent="0.2">
      <c r="A62" s="163" t="s">
        <v>387</v>
      </c>
      <c r="B62" s="160" t="s">
        <v>388</v>
      </c>
      <c r="C62" s="207">
        <v>0</v>
      </c>
      <c r="D62" s="259"/>
      <c r="E62" s="166"/>
      <c r="F62" s="207">
        <v>0</v>
      </c>
      <c r="G62" s="165" t="e">
        <f t="shared" si="0"/>
        <v>#DIV/0!</v>
      </c>
      <c r="H62" s="169"/>
      <c r="I62" s="60"/>
      <c r="J62" s="60"/>
      <c r="K62" s="60"/>
      <c r="L62" s="60"/>
      <c r="M62" s="60"/>
      <c r="N62" s="60"/>
      <c r="O62" s="60"/>
    </row>
    <row r="63" spans="1:15" x14ac:dyDescent="0.2">
      <c r="A63" s="163" t="s">
        <v>389</v>
      </c>
      <c r="B63" s="160" t="s">
        <v>390</v>
      </c>
      <c r="C63" s="207">
        <v>0</v>
      </c>
      <c r="D63" s="259"/>
      <c r="E63" s="166"/>
      <c r="F63" s="207">
        <v>0</v>
      </c>
      <c r="G63" s="165" t="e">
        <f t="shared" si="0"/>
        <v>#DIV/0!</v>
      </c>
      <c r="H63" s="169"/>
      <c r="I63" s="60"/>
      <c r="J63" s="60"/>
      <c r="K63" s="60"/>
      <c r="L63" s="60"/>
      <c r="M63" s="60"/>
      <c r="N63" s="60"/>
      <c r="O63" s="60"/>
    </row>
    <row r="64" spans="1:15" ht="25.5" x14ac:dyDescent="0.2">
      <c r="A64" s="163" t="s">
        <v>391</v>
      </c>
      <c r="B64" s="160" t="s">
        <v>392</v>
      </c>
      <c r="C64" s="207">
        <v>0</v>
      </c>
      <c r="D64" s="259"/>
      <c r="E64" s="166"/>
      <c r="F64" s="207">
        <v>0</v>
      </c>
      <c r="G64" s="165" t="e">
        <f t="shared" si="0"/>
        <v>#DIV/0!</v>
      </c>
      <c r="H64" s="169"/>
      <c r="I64" s="60"/>
      <c r="J64" s="60"/>
      <c r="K64" s="60"/>
      <c r="L64" s="60"/>
      <c r="M64" s="60"/>
      <c r="N64" s="60"/>
      <c r="O64" s="60"/>
    </row>
    <row r="65" spans="1:15" x14ac:dyDescent="0.2">
      <c r="A65" s="172" t="s">
        <v>165</v>
      </c>
      <c r="B65" s="173" t="s">
        <v>166</v>
      </c>
      <c r="C65" s="209">
        <v>0</v>
      </c>
      <c r="D65" s="265">
        <v>0</v>
      </c>
      <c r="E65" s="151"/>
      <c r="F65" s="209">
        <v>0</v>
      </c>
      <c r="G65" s="169" t="e">
        <f t="shared" si="0"/>
        <v>#DIV/0!</v>
      </c>
      <c r="H65" s="169" t="e">
        <f>+F65/D65*100</f>
        <v>#DIV/0!</v>
      </c>
      <c r="I65" s="159"/>
      <c r="J65" s="159"/>
      <c r="K65" s="159"/>
      <c r="L65" s="159"/>
      <c r="M65" s="159"/>
      <c r="N65" s="159"/>
      <c r="O65" s="159"/>
    </row>
    <row r="66" spans="1:15" ht="25.5" x14ac:dyDescent="0.2">
      <c r="A66" s="170" t="s">
        <v>393</v>
      </c>
      <c r="B66" s="171" t="s">
        <v>394</v>
      </c>
      <c r="C66" s="209">
        <v>0</v>
      </c>
      <c r="D66" s="259"/>
      <c r="E66" s="167"/>
      <c r="F66" s="209">
        <v>0</v>
      </c>
      <c r="G66" s="169" t="e">
        <f t="shared" si="0"/>
        <v>#DIV/0!</v>
      </c>
      <c r="H66" s="169"/>
      <c r="I66" s="159"/>
      <c r="J66" s="159"/>
      <c r="K66" s="159"/>
      <c r="L66" s="159"/>
      <c r="M66" s="159"/>
      <c r="N66" s="159"/>
      <c r="O66" s="159"/>
    </row>
    <row r="67" spans="1:15" ht="38.25" x14ac:dyDescent="0.2">
      <c r="A67" s="163" t="s">
        <v>395</v>
      </c>
      <c r="B67" s="160" t="s">
        <v>396</v>
      </c>
      <c r="C67" s="207">
        <v>0</v>
      </c>
      <c r="D67" s="259"/>
      <c r="E67" s="166"/>
      <c r="F67" s="207">
        <v>0</v>
      </c>
      <c r="G67" s="164" t="e">
        <f t="shared" si="0"/>
        <v>#DIV/0!</v>
      </c>
      <c r="H67" s="169"/>
      <c r="I67" s="60"/>
      <c r="J67" s="60"/>
      <c r="K67" s="60"/>
      <c r="L67" s="60"/>
      <c r="M67" s="60"/>
      <c r="N67" s="60"/>
      <c r="O67" s="60"/>
    </row>
    <row r="68" spans="1:15" ht="38.25" x14ac:dyDescent="0.2">
      <c r="A68" s="170" t="s">
        <v>167</v>
      </c>
      <c r="B68" s="171" t="s">
        <v>168</v>
      </c>
      <c r="C68" s="209">
        <v>0</v>
      </c>
      <c r="D68" s="259"/>
      <c r="E68" s="167"/>
      <c r="F68" s="209">
        <v>0</v>
      </c>
      <c r="G68" s="169" t="e">
        <f t="shared" si="0"/>
        <v>#DIV/0!</v>
      </c>
      <c r="H68" s="169"/>
      <c r="I68" s="159"/>
      <c r="J68" s="159"/>
      <c r="K68" s="159"/>
      <c r="L68" s="159"/>
      <c r="M68" s="159"/>
      <c r="N68" s="159"/>
      <c r="O68" s="159"/>
    </row>
    <row r="69" spans="1:15" ht="38.25" x14ac:dyDescent="0.2">
      <c r="A69" s="163" t="s">
        <v>397</v>
      </c>
      <c r="B69" s="160" t="s">
        <v>398</v>
      </c>
      <c r="C69" s="207">
        <v>0</v>
      </c>
      <c r="D69" s="259"/>
      <c r="E69" s="166"/>
      <c r="F69" s="207">
        <v>0</v>
      </c>
      <c r="G69" s="164" t="e">
        <f t="shared" si="0"/>
        <v>#DIV/0!</v>
      </c>
      <c r="H69" s="169"/>
      <c r="I69" s="60"/>
      <c r="J69" s="60"/>
      <c r="K69" s="60"/>
      <c r="L69" s="60"/>
      <c r="M69" s="60"/>
      <c r="N69" s="60"/>
      <c r="O69" s="60"/>
    </row>
    <row r="70" spans="1:15" ht="25.5" x14ac:dyDescent="0.2">
      <c r="A70" s="163" t="s">
        <v>169</v>
      </c>
      <c r="B70" s="160" t="s">
        <v>170</v>
      </c>
      <c r="C70" s="207">
        <v>0</v>
      </c>
      <c r="D70" s="259"/>
      <c r="E70" s="166"/>
      <c r="F70" s="207">
        <v>0</v>
      </c>
      <c r="G70" s="165" t="e">
        <f t="shared" si="0"/>
        <v>#DIV/0!</v>
      </c>
      <c r="H70" s="169"/>
      <c r="I70" s="60"/>
      <c r="J70" s="60"/>
      <c r="K70" s="60"/>
      <c r="L70" s="60"/>
      <c r="M70" s="60"/>
      <c r="N70" s="60"/>
      <c r="O70" s="60"/>
    </row>
    <row r="71" spans="1:15" ht="51" x14ac:dyDescent="0.2">
      <c r="A71" s="170" t="s">
        <v>171</v>
      </c>
      <c r="B71" s="171" t="s">
        <v>172</v>
      </c>
      <c r="C71" s="209">
        <v>0</v>
      </c>
      <c r="D71" s="259"/>
      <c r="E71" s="167"/>
      <c r="F71" s="209">
        <v>0</v>
      </c>
      <c r="G71" s="169" t="e">
        <f t="shared" si="0"/>
        <v>#DIV/0!</v>
      </c>
      <c r="H71" s="169"/>
      <c r="I71" s="159"/>
      <c r="J71" s="159"/>
      <c r="K71" s="159"/>
      <c r="L71" s="159"/>
      <c r="M71" s="159"/>
      <c r="N71" s="159"/>
      <c r="O71" s="159"/>
    </row>
    <row r="72" spans="1:15" ht="51" x14ac:dyDescent="0.2">
      <c r="A72" s="163" t="s">
        <v>173</v>
      </c>
      <c r="B72" s="160" t="s">
        <v>172</v>
      </c>
      <c r="C72" s="207">
        <v>0</v>
      </c>
      <c r="D72" s="259"/>
      <c r="E72" s="166"/>
      <c r="F72" s="207">
        <v>0</v>
      </c>
      <c r="G72" s="165" t="e">
        <f t="shared" si="0"/>
        <v>#DIV/0!</v>
      </c>
      <c r="H72" s="169"/>
      <c r="I72" s="60"/>
      <c r="J72" s="60"/>
      <c r="K72" s="60"/>
      <c r="L72" s="60"/>
      <c r="M72" s="60"/>
      <c r="N72" s="60"/>
      <c r="O72" s="60"/>
    </row>
    <row r="73" spans="1:15" ht="25.5" x14ac:dyDescent="0.2">
      <c r="A73" s="172" t="s">
        <v>174</v>
      </c>
      <c r="B73" s="173" t="s">
        <v>175</v>
      </c>
      <c r="C73" s="209">
        <v>0</v>
      </c>
      <c r="D73" s="265">
        <v>0</v>
      </c>
      <c r="E73" s="151"/>
      <c r="F73" s="209">
        <v>0</v>
      </c>
      <c r="G73" s="169" t="e">
        <f t="shared" ref="G73:G136" si="1">+F73/C73*100</f>
        <v>#DIV/0!</v>
      </c>
      <c r="H73" s="169" t="e">
        <f>+F73/D73*100</f>
        <v>#DIV/0!</v>
      </c>
      <c r="I73" s="159"/>
      <c r="J73" s="159"/>
      <c r="K73" s="159"/>
      <c r="L73" s="159"/>
      <c r="M73" s="159"/>
      <c r="N73" s="159"/>
      <c r="O73" s="159"/>
    </row>
    <row r="74" spans="1:15" x14ac:dyDescent="0.2">
      <c r="A74" s="170" t="s">
        <v>176</v>
      </c>
      <c r="B74" s="171" t="s">
        <v>177</v>
      </c>
      <c r="C74" s="209">
        <v>0</v>
      </c>
      <c r="D74" s="259"/>
      <c r="E74" s="167"/>
      <c r="F74" s="209">
        <v>0</v>
      </c>
      <c r="G74" s="169" t="e">
        <f t="shared" si="1"/>
        <v>#DIV/0!</v>
      </c>
      <c r="H74" s="169"/>
      <c r="I74" s="159"/>
      <c r="J74" s="159"/>
      <c r="K74" s="159"/>
      <c r="L74" s="159"/>
      <c r="M74" s="159"/>
      <c r="N74" s="159"/>
      <c r="O74" s="159"/>
    </row>
    <row r="75" spans="1:15" ht="25.5" x14ac:dyDescent="0.2">
      <c r="A75" s="163" t="s">
        <v>178</v>
      </c>
      <c r="B75" s="160" t="s">
        <v>179</v>
      </c>
      <c r="C75" s="207">
        <v>0</v>
      </c>
      <c r="D75" s="259"/>
      <c r="E75" s="166"/>
      <c r="F75" s="257">
        <v>0</v>
      </c>
      <c r="G75" s="165" t="e">
        <f t="shared" si="1"/>
        <v>#DIV/0!</v>
      </c>
      <c r="H75" s="169"/>
      <c r="I75" s="60"/>
      <c r="J75" s="60"/>
      <c r="K75" s="60"/>
      <c r="L75" s="60"/>
      <c r="M75" s="60"/>
      <c r="N75" s="60"/>
      <c r="O75" s="60"/>
    </row>
    <row r="76" spans="1:15" ht="38.25" x14ac:dyDescent="0.2">
      <c r="A76" s="170" t="s">
        <v>399</v>
      </c>
      <c r="B76" s="171" t="s">
        <v>400</v>
      </c>
      <c r="C76" s="209">
        <v>0</v>
      </c>
      <c r="D76" s="259"/>
      <c r="E76" s="167"/>
      <c r="F76" s="209">
        <v>0</v>
      </c>
      <c r="G76" s="169" t="e">
        <f t="shared" si="1"/>
        <v>#DIV/0!</v>
      </c>
      <c r="H76" s="169"/>
      <c r="I76" s="159"/>
      <c r="J76" s="159"/>
      <c r="K76" s="159"/>
      <c r="L76" s="159"/>
      <c r="M76" s="159"/>
      <c r="N76" s="159"/>
      <c r="O76" s="159"/>
    </row>
    <row r="77" spans="1:15" ht="38.25" x14ac:dyDescent="0.2">
      <c r="A77" s="163" t="s">
        <v>401</v>
      </c>
      <c r="B77" s="160" t="s">
        <v>402</v>
      </c>
      <c r="C77" s="207">
        <v>0</v>
      </c>
      <c r="D77" s="259"/>
      <c r="E77" s="166"/>
      <c r="F77" s="257">
        <v>0</v>
      </c>
      <c r="G77" s="165" t="e">
        <f t="shared" si="1"/>
        <v>#DIV/0!</v>
      </c>
      <c r="H77" s="169"/>
      <c r="I77" s="60"/>
      <c r="J77" s="60"/>
      <c r="K77" s="60"/>
      <c r="L77" s="60"/>
      <c r="M77" s="60"/>
      <c r="N77" s="60"/>
      <c r="O77" s="60"/>
    </row>
    <row r="78" spans="1:15" x14ac:dyDescent="0.2">
      <c r="A78" s="170" t="s">
        <v>180</v>
      </c>
      <c r="B78" s="171" t="s">
        <v>181</v>
      </c>
      <c r="C78" s="209">
        <v>0</v>
      </c>
      <c r="D78" s="259"/>
      <c r="E78" s="167"/>
      <c r="F78" s="209">
        <v>0</v>
      </c>
      <c r="G78" s="169" t="e">
        <f t="shared" si="1"/>
        <v>#DIV/0!</v>
      </c>
      <c r="H78" s="169"/>
      <c r="I78" s="159"/>
      <c r="J78" s="159"/>
      <c r="K78" s="159"/>
      <c r="L78" s="159"/>
      <c r="M78" s="159"/>
      <c r="N78" s="159"/>
      <c r="O78" s="159"/>
    </row>
    <row r="79" spans="1:15" ht="25.5" x14ac:dyDescent="0.2">
      <c r="A79" s="163" t="s">
        <v>182</v>
      </c>
      <c r="B79" s="160" t="s">
        <v>183</v>
      </c>
      <c r="C79" s="207">
        <v>0</v>
      </c>
      <c r="D79" s="259"/>
      <c r="E79" s="166"/>
      <c r="F79" s="257">
        <v>0</v>
      </c>
      <c r="G79" s="165" t="e">
        <f t="shared" si="1"/>
        <v>#DIV/0!</v>
      </c>
      <c r="H79" s="169"/>
      <c r="I79" s="60"/>
      <c r="J79" s="60"/>
      <c r="K79" s="60"/>
      <c r="L79" s="60"/>
      <c r="M79" s="60"/>
      <c r="N79" s="60"/>
      <c r="O79" s="60"/>
    </row>
    <row r="80" spans="1:15" ht="25.5" x14ac:dyDescent="0.2">
      <c r="A80" s="170" t="s">
        <v>184</v>
      </c>
      <c r="B80" s="171" t="s">
        <v>185</v>
      </c>
      <c r="C80" s="209">
        <v>0</v>
      </c>
      <c r="D80" s="259"/>
      <c r="E80" s="167"/>
      <c r="F80" s="209">
        <v>0</v>
      </c>
      <c r="G80" s="169" t="e">
        <f t="shared" si="1"/>
        <v>#DIV/0!</v>
      </c>
      <c r="H80" s="169"/>
      <c r="I80" s="159"/>
      <c r="J80" s="159"/>
      <c r="K80" s="159"/>
      <c r="L80" s="159"/>
      <c r="M80" s="159"/>
      <c r="N80" s="159"/>
      <c r="O80" s="159"/>
    </row>
    <row r="81" spans="1:15" ht="25.5" x14ac:dyDescent="0.2">
      <c r="A81" s="163" t="s">
        <v>186</v>
      </c>
      <c r="B81" s="160" t="s">
        <v>187</v>
      </c>
      <c r="C81" s="207">
        <v>0</v>
      </c>
      <c r="D81" s="259"/>
      <c r="E81" s="166"/>
      <c r="F81" s="207">
        <v>0</v>
      </c>
      <c r="G81" s="165" t="e">
        <f t="shared" si="1"/>
        <v>#DIV/0!</v>
      </c>
      <c r="H81" s="169"/>
      <c r="I81" s="60"/>
      <c r="J81" s="60"/>
      <c r="K81" s="60"/>
      <c r="L81" s="60"/>
      <c r="M81" s="60"/>
      <c r="N81" s="60"/>
      <c r="O81" s="60"/>
    </row>
    <row r="82" spans="1:15" ht="25.5" x14ac:dyDescent="0.2">
      <c r="A82" s="163" t="s">
        <v>188</v>
      </c>
      <c r="B82" s="160" t="s">
        <v>189</v>
      </c>
      <c r="C82" s="207">
        <v>0</v>
      </c>
      <c r="D82" s="259"/>
      <c r="E82" s="166"/>
      <c r="F82" s="257">
        <v>0</v>
      </c>
      <c r="G82" s="165" t="e">
        <f t="shared" si="1"/>
        <v>#DIV/0!</v>
      </c>
      <c r="H82" s="169"/>
      <c r="I82" s="60"/>
      <c r="J82" s="60"/>
      <c r="K82" s="60"/>
      <c r="L82" s="60"/>
      <c r="M82" s="60"/>
      <c r="N82" s="60"/>
      <c r="O82" s="60"/>
    </row>
    <row r="83" spans="1:15" ht="25.5" x14ac:dyDescent="0.2">
      <c r="A83" s="170" t="s">
        <v>190</v>
      </c>
      <c r="B83" s="171" t="s">
        <v>191</v>
      </c>
      <c r="C83" s="209">
        <v>0</v>
      </c>
      <c r="D83" s="259"/>
      <c r="E83" s="167"/>
      <c r="F83" s="209">
        <v>0</v>
      </c>
      <c r="G83" s="169" t="e">
        <f t="shared" si="1"/>
        <v>#DIV/0!</v>
      </c>
      <c r="H83" s="169"/>
      <c r="I83" s="159"/>
      <c r="J83" s="159"/>
      <c r="K83" s="159"/>
      <c r="L83" s="159"/>
      <c r="M83" s="159"/>
      <c r="N83" s="159"/>
      <c r="O83" s="159"/>
    </row>
    <row r="84" spans="1:15" ht="25.5" x14ac:dyDescent="0.2">
      <c r="A84" s="163" t="s">
        <v>192</v>
      </c>
      <c r="B84" s="160" t="s">
        <v>193</v>
      </c>
      <c r="C84" s="207">
        <v>0</v>
      </c>
      <c r="D84" s="259"/>
      <c r="E84" s="166"/>
      <c r="F84" s="207">
        <v>0</v>
      </c>
      <c r="G84" s="165" t="e">
        <f t="shared" si="1"/>
        <v>#DIV/0!</v>
      </c>
      <c r="H84" s="169"/>
      <c r="I84" s="60"/>
      <c r="J84" s="60"/>
      <c r="K84" s="60"/>
      <c r="L84" s="60"/>
      <c r="M84" s="60"/>
      <c r="N84" s="60"/>
      <c r="O84" s="60"/>
    </row>
    <row r="85" spans="1:15" ht="25.5" x14ac:dyDescent="0.2">
      <c r="A85" s="170" t="s">
        <v>194</v>
      </c>
      <c r="B85" s="171" t="s">
        <v>195</v>
      </c>
      <c r="C85" s="209">
        <v>0</v>
      </c>
      <c r="D85" s="259"/>
      <c r="E85" s="167"/>
      <c r="F85" s="209">
        <v>0</v>
      </c>
      <c r="G85" s="169" t="e">
        <f t="shared" si="1"/>
        <v>#DIV/0!</v>
      </c>
      <c r="H85" s="169"/>
      <c r="I85" s="159"/>
      <c r="J85" s="159"/>
      <c r="K85" s="159"/>
      <c r="L85" s="159"/>
      <c r="M85" s="159"/>
      <c r="N85" s="159"/>
      <c r="O85" s="159"/>
    </row>
    <row r="86" spans="1:15" ht="38.25" x14ac:dyDescent="0.2">
      <c r="A86" s="163" t="s">
        <v>196</v>
      </c>
      <c r="B86" s="160" t="s">
        <v>197</v>
      </c>
      <c r="C86" s="207">
        <v>0</v>
      </c>
      <c r="D86" s="259"/>
      <c r="E86" s="166"/>
      <c r="F86" s="207">
        <v>0</v>
      </c>
      <c r="G86" s="165" t="e">
        <f t="shared" si="1"/>
        <v>#DIV/0!</v>
      </c>
      <c r="H86" s="169"/>
      <c r="I86" s="60"/>
      <c r="J86" s="60"/>
      <c r="K86" s="60"/>
      <c r="L86" s="60"/>
      <c r="M86" s="60"/>
      <c r="N86" s="60"/>
      <c r="O86" s="60"/>
    </row>
    <row r="87" spans="1:15" ht="38.25" x14ac:dyDescent="0.2">
      <c r="A87" s="163" t="s">
        <v>198</v>
      </c>
      <c r="B87" s="160" t="s">
        <v>199</v>
      </c>
      <c r="C87" s="207">
        <v>0</v>
      </c>
      <c r="D87" s="259"/>
      <c r="E87" s="166"/>
      <c r="F87" s="207">
        <v>0</v>
      </c>
      <c r="G87" s="165" t="e">
        <f t="shared" si="1"/>
        <v>#DIV/0!</v>
      </c>
      <c r="H87" s="169"/>
      <c r="I87" s="60"/>
      <c r="J87" s="60"/>
      <c r="K87" s="60"/>
      <c r="L87" s="60"/>
      <c r="M87" s="60"/>
      <c r="N87" s="60"/>
      <c r="O87" s="60"/>
    </row>
    <row r="88" spans="1:15" ht="51" x14ac:dyDescent="0.2">
      <c r="A88" s="163" t="s">
        <v>403</v>
      </c>
      <c r="B88" s="160" t="s">
        <v>290</v>
      </c>
      <c r="C88" s="207">
        <v>0</v>
      </c>
      <c r="D88" s="259"/>
      <c r="E88" s="167"/>
      <c r="F88" s="207">
        <v>0</v>
      </c>
      <c r="G88" s="165" t="e">
        <f t="shared" si="1"/>
        <v>#DIV/0!</v>
      </c>
      <c r="H88" s="169"/>
      <c r="I88" s="60"/>
      <c r="J88" s="60"/>
      <c r="K88" s="60"/>
      <c r="L88" s="60"/>
      <c r="M88" s="60"/>
      <c r="N88" s="60"/>
      <c r="O88" s="60"/>
    </row>
    <row r="89" spans="1:15" ht="51" x14ac:dyDescent="0.2">
      <c r="A89" s="163" t="s">
        <v>200</v>
      </c>
      <c r="B89" s="160" t="s">
        <v>201</v>
      </c>
      <c r="C89" s="207">
        <v>0</v>
      </c>
      <c r="D89" s="259"/>
      <c r="E89" s="167"/>
      <c r="F89" s="207">
        <v>0</v>
      </c>
      <c r="G89" s="165" t="e">
        <f t="shared" si="1"/>
        <v>#DIV/0!</v>
      </c>
      <c r="H89" s="169"/>
      <c r="I89" s="60"/>
      <c r="J89" s="60"/>
      <c r="K89" s="60"/>
      <c r="L89" s="60"/>
      <c r="M89" s="60"/>
      <c r="N89" s="60"/>
      <c r="O89" s="60"/>
    </row>
    <row r="90" spans="1:15" ht="38.25" x14ac:dyDescent="0.2">
      <c r="A90" s="172" t="s">
        <v>202</v>
      </c>
      <c r="B90" s="173" t="s">
        <v>203</v>
      </c>
      <c r="C90" s="209">
        <f>C91+C94</f>
        <v>1150</v>
      </c>
      <c r="D90" s="265">
        <v>6150</v>
      </c>
      <c r="E90" s="151"/>
      <c r="F90" s="209">
        <f>F91+F94</f>
        <v>1672</v>
      </c>
      <c r="G90" s="169">
        <f t="shared" si="1"/>
        <v>145.39130434782606</v>
      </c>
      <c r="H90" s="169">
        <f>+F90/D90*100</f>
        <v>27.186991869918696</v>
      </c>
      <c r="I90" s="159"/>
      <c r="J90" s="159"/>
      <c r="K90" s="159"/>
      <c r="L90" s="159"/>
      <c r="M90" s="159"/>
      <c r="N90" s="159"/>
      <c r="O90" s="159"/>
    </row>
    <row r="91" spans="1:15" ht="38.25" x14ac:dyDescent="0.2">
      <c r="A91" s="170" t="s">
        <v>404</v>
      </c>
      <c r="B91" s="171" t="s">
        <v>405</v>
      </c>
      <c r="C91" s="209">
        <f>C92+C93</f>
        <v>0</v>
      </c>
      <c r="D91" s="259"/>
      <c r="E91" s="167"/>
      <c r="F91" s="209">
        <f>F92+F93</f>
        <v>1450</v>
      </c>
      <c r="G91" s="169" t="e">
        <f t="shared" si="1"/>
        <v>#DIV/0!</v>
      </c>
      <c r="H91" s="169"/>
      <c r="I91" s="159"/>
      <c r="J91" s="159"/>
      <c r="K91" s="159"/>
      <c r="L91" s="159"/>
      <c r="M91" s="159"/>
      <c r="N91" s="159"/>
      <c r="O91" s="159"/>
    </row>
    <row r="92" spans="1:15" ht="51" x14ac:dyDescent="0.2">
      <c r="A92" s="163" t="s">
        <v>406</v>
      </c>
      <c r="B92" s="160" t="s">
        <v>407</v>
      </c>
      <c r="C92" s="207">
        <v>0</v>
      </c>
      <c r="D92" s="259"/>
      <c r="E92" s="167"/>
      <c r="F92" s="207">
        <v>1450</v>
      </c>
      <c r="G92" s="165" t="e">
        <f t="shared" si="1"/>
        <v>#DIV/0!</v>
      </c>
      <c r="H92" s="169"/>
      <c r="I92" s="60"/>
      <c r="J92" s="60"/>
      <c r="K92" s="60"/>
      <c r="L92" s="60"/>
      <c r="M92" s="60"/>
      <c r="N92" s="60"/>
      <c r="O92" s="60"/>
    </row>
    <row r="93" spans="1:15" ht="38.25" x14ac:dyDescent="0.2">
      <c r="A93" s="163" t="s">
        <v>408</v>
      </c>
      <c r="B93" s="160" t="s">
        <v>409</v>
      </c>
      <c r="C93" s="207">
        <v>0</v>
      </c>
      <c r="D93" s="259"/>
      <c r="E93" s="167"/>
      <c r="F93" s="207">
        <v>0</v>
      </c>
      <c r="G93" s="165" t="e">
        <f t="shared" si="1"/>
        <v>#DIV/0!</v>
      </c>
      <c r="H93" s="169"/>
      <c r="I93" s="60"/>
      <c r="J93" s="60"/>
      <c r="K93" s="60"/>
      <c r="L93" s="60"/>
      <c r="M93" s="60"/>
      <c r="N93" s="60"/>
      <c r="O93" s="60"/>
    </row>
    <row r="94" spans="1:15" ht="25.5" x14ac:dyDescent="0.2">
      <c r="A94" s="170" t="s">
        <v>204</v>
      </c>
      <c r="B94" s="171" t="s">
        <v>205</v>
      </c>
      <c r="C94" s="209">
        <f>C95+C96+C97</f>
        <v>1150</v>
      </c>
      <c r="D94" s="209">
        <f>D95+D96+D97</f>
        <v>6150</v>
      </c>
      <c r="E94" s="167"/>
      <c r="F94" s="209">
        <f>F95+F96+F97</f>
        <v>222</v>
      </c>
      <c r="G94" s="169">
        <f t="shared" si="1"/>
        <v>19.304347826086957</v>
      </c>
      <c r="H94" s="169"/>
      <c r="I94" s="159"/>
      <c r="J94" s="159"/>
      <c r="K94" s="159"/>
      <c r="L94" s="159"/>
      <c r="M94" s="159"/>
      <c r="N94" s="159"/>
      <c r="O94" s="159"/>
    </row>
    <row r="95" spans="1:15" ht="25.5" x14ac:dyDescent="0.2">
      <c r="A95" s="163" t="s">
        <v>206</v>
      </c>
      <c r="B95" s="160" t="s">
        <v>207</v>
      </c>
      <c r="C95" s="207">
        <v>1150</v>
      </c>
      <c r="D95" s="267">
        <v>6150</v>
      </c>
      <c r="E95" s="167"/>
      <c r="F95" s="207">
        <v>222</v>
      </c>
      <c r="G95" s="165">
        <f t="shared" si="1"/>
        <v>19.304347826086957</v>
      </c>
      <c r="H95" s="169"/>
      <c r="I95" s="60"/>
      <c r="J95" s="60"/>
      <c r="K95" s="60"/>
      <c r="L95" s="60"/>
      <c r="M95" s="60"/>
      <c r="N95" s="60"/>
      <c r="O95" s="60"/>
    </row>
    <row r="96" spans="1:15" ht="25.5" x14ac:dyDescent="0.2">
      <c r="A96" s="163" t="s">
        <v>410</v>
      </c>
      <c r="B96" s="160" t="s">
        <v>411</v>
      </c>
      <c r="C96" s="207">
        <v>0</v>
      </c>
      <c r="D96" s="259"/>
      <c r="E96" s="167"/>
      <c r="F96" s="207">
        <v>0</v>
      </c>
      <c r="G96" s="165" t="e">
        <f t="shared" si="1"/>
        <v>#DIV/0!</v>
      </c>
      <c r="H96" s="169"/>
      <c r="I96" s="60"/>
      <c r="J96" s="60"/>
      <c r="K96" s="60"/>
      <c r="L96" s="60"/>
      <c r="M96" s="60"/>
      <c r="N96" s="60"/>
      <c r="O96" s="60"/>
    </row>
    <row r="97" spans="1:15" ht="25.5" x14ac:dyDescent="0.2">
      <c r="A97" s="163" t="s">
        <v>412</v>
      </c>
      <c r="B97" s="160" t="s">
        <v>413</v>
      </c>
      <c r="C97" s="207">
        <v>0</v>
      </c>
      <c r="D97" s="259"/>
      <c r="E97" s="167"/>
      <c r="F97" s="207">
        <v>0</v>
      </c>
      <c r="G97" s="165" t="e">
        <f t="shared" si="1"/>
        <v>#DIV/0!</v>
      </c>
      <c r="H97" s="169"/>
      <c r="I97" s="60"/>
      <c r="J97" s="60"/>
      <c r="K97" s="60"/>
      <c r="L97" s="60"/>
      <c r="M97" s="60"/>
      <c r="N97" s="60"/>
      <c r="O97" s="60"/>
    </row>
    <row r="98" spans="1:15" x14ac:dyDescent="0.2">
      <c r="A98" s="172" t="s">
        <v>208</v>
      </c>
      <c r="B98" s="173" t="s">
        <v>209</v>
      </c>
      <c r="C98" s="209">
        <f>C99+C102</f>
        <v>180</v>
      </c>
      <c r="D98" s="265">
        <v>300</v>
      </c>
      <c r="E98" s="151"/>
      <c r="F98" s="209">
        <f>F99+F102</f>
        <v>0</v>
      </c>
      <c r="G98" s="169">
        <f t="shared" si="1"/>
        <v>0</v>
      </c>
      <c r="H98" s="169">
        <f>+F98/D98*100</f>
        <v>0</v>
      </c>
      <c r="I98" s="159"/>
      <c r="J98" s="159"/>
      <c r="K98" s="159"/>
      <c r="L98" s="159"/>
      <c r="M98" s="159"/>
      <c r="N98" s="159"/>
      <c r="O98" s="159"/>
    </row>
    <row r="99" spans="1:15" x14ac:dyDescent="0.2">
      <c r="A99" s="170" t="s">
        <v>210</v>
      </c>
      <c r="B99" s="171" t="s">
        <v>211</v>
      </c>
      <c r="C99" s="209">
        <f>C100+C101+C102</f>
        <v>180</v>
      </c>
      <c r="D99" s="209">
        <f>D100+D101+D102</f>
        <v>300</v>
      </c>
      <c r="E99" s="167"/>
      <c r="F99" s="209">
        <f>F100+F101+F102</f>
        <v>0</v>
      </c>
      <c r="G99" s="169">
        <f t="shared" si="1"/>
        <v>0</v>
      </c>
      <c r="H99" s="169"/>
      <c r="I99" s="159"/>
      <c r="J99" s="159"/>
      <c r="K99" s="159"/>
      <c r="L99" s="159"/>
      <c r="M99" s="159"/>
      <c r="N99" s="159"/>
      <c r="O99" s="159"/>
    </row>
    <row r="100" spans="1:15" x14ac:dyDescent="0.2">
      <c r="A100" s="163" t="s">
        <v>212</v>
      </c>
      <c r="B100" s="160" t="s">
        <v>213</v>
      </c>
      <c r="C100" s="207">
        <v>180</v>
      </c>
      <c r="D100" s="267">
        <v>300</v>
      </c>
      <c r="E100" s="167"/>
      <c r="F100" s="207">
        <v>0</v>
      </c>
      <c r="G100" s="165">
        <f t="shared" si="1"/>
        <v>0</v>
      </c>
      <c r="H100" s="169"/>
      <c r="I100" s="60"/>
      <c r="J100" s="60"/>
      <c r="K100" s="60"/>
      <c r="L100" s="60"/>
      <c r="M100" s="60"/>
      <c r="N100" s="60"/>
      <c r="O100" s="60"/>
    </row>
    <row r="101" spans="1:15" x14ac:dyDescent="0.2">
      <c r="A101" s="163" t="s">
        <v>414</v>
      </c>
      <c r="B101" s="160" t="s">
        <v>415</v>
      </c>
      <c r="C101" s="207">
        <v>0</v>
      </c>
      <c r="D101" s="259"/>
      <c r="E101" s="167"/>
      <c r="F101" s="207">
        <v>0</v>
      </c>
      <c r="G101" s="165" t="e">
        <f t="shared" si="1"/>
        <v>#DIV/0!</v>
      </c>
      <c r="H101" s="169"/>
      <c r="I101" s="60"/>
      <c r="J101" s="60"/>
      <c r="K101" s="60"/>
      <c r="L101" s="60"/>
      <c r="M101" s="60"/>
      <c r="N101" s="60"/>
      <c r="O101" s="60"/>
    </row>
    <row r="102" spans="1:15" ht="25.5" x14ac:dyDescent="0.2">
      <c r="A102" s="163" t="s">
        <v>214</v>
      </c>
      <c r="B102" s="160" t="s">
        <v>215</v>
      </c>
      <c r="C102" s="207">
        <v>0</v>
      </c>
      <c r="D102" s="259"/>
      <c r="E102" s="167"/>
      <c r="F102" s="207">
        <v>0</v>
      </c>
      <c r="G102" s="165" t="e">
        <f t="shared" si="1"/>
        <v>#DIV/0!</v>
      </c>
      <c r="H102" s="169"/>
      <c r="I102" s="60"/>
      <c r="J102" s="60"/>
      <c r="K102" s="60"/>
      <c r="L102" s="60"/>
      <c r="M102" s="60"/>
      <c r="N102" s="60"/>
      <c r="O102" s="60"/>
    </row>
    <row r="103" spans="1:15" x14ac:dyDescent="0.2">
      <c r="A103" s="170" t="s">
        <v>216</v>
      </c>
      <c r="B103" s="171" t="s">
        <v>217</v>
      </c>
      <c r="C103" s="209">
        <v>0</v>
      </c>
      <c r="D103" s="259"/>
      <c r="E103" s="167"/>
      <c r="F103" s="209">
        <v>0</v>
      </c>
      <c r="G103" s="169" t="e">
        <f t="shared" si="1"/>
        <v>#DIV/0!</v>
      </c>
      <c r="H103" s="169"/>
      <c r="I103" s="159"/>
      <c r="J103" s="159"/>
      <c r="K103" s="159"/>
      <c r="L103" s="159"/>
      <c r="M103" s="159"/>
      <c r="N103" s="159"/>
      <c r="O103" s="159"/>
    </row>
    <row r="104" spans="1:15" ht="25.5" x14ac:dyDescent="0.2">
      <c r="A104" s="163" t="s">
        <v>218</v>
      </c>
      <c r="B104" s="160" t="s">
        <v>219</v>
      </c>
      <c r="C104" s="207">
        <v>0</v>
      </c>
      <c r="D104" s="259"/>
      <c r="E104" s="167"/>
      <c r="F104" s="207">
        <v>0</v>
      </c>
      <c r="G104" s="165" t="e">
        <f t="shared" si="1"/>
        <v>#DIV/0!</v>
      </c>
      <c r="H104" s="169"/>
      <c r="I104" s="60"/>
      <c r="J104" s="60"/>
      <c r="K104" s="60"/>
      <c r="L104" s="60"/>
      <c r="M104" s="60"/>
      <c r="N104" s="60"/>
      <c r="O104" s="60"/>
    </row>
    <row r="105" spans="1:15" ht="25.5" x14ac:dyDescent="0.2">
      <c r="A105" s="163" t="s">
        <v>416</v>
      </c>
      <c r="B105" s="160" t="s">
        <v>417</v>
      </c>
      <c r="C105" s="207">
        <v>0</v>
      </c>
      <c r="D105" s="259"/>
      <c r="E105" s="167"/>
      <c r="F105" s="207">
        <v>0</v>
      </c>
      <c r="G105" s="165" t="e">
        <f t="shared" si="1"/>
        <v>#DIV/0!</v>
      </c>
      <c r="H105" s="169"/>
      <c r="I105" s="60"/>
      <c r="J105" s="60"/>
      <c r="K105" s="60"/>
      <c r="L105" s="60"/>
      <c r="M105" s="60"/>
      <c r="N105" s="60"/>
      <c r="O105" s="60"/>
    </row>
    <row r="106" spans="1:15" ht="25.5" x14ac:dyDescent="0.2">
      <c r="A106" s="163" t="s">
        <v>220</v>
      </c>
      <c r="B106" s="160" t="s">
        <v>221</v>
      </c>
      <c r="C106" s="207">
        <v>0</v>
      </c>
      <c r="D106" s="259"/>
      <c r="E106" s="167"/>
      <c r="F106" s="207">
        <v>0</v>
      </c>
      <c r="G106" s="165" t="e">
        <f t="shared" si="1"/>
        <v>#DIV/0!</v>
      </c>
      <c r="H106" s="169"/>
      <c r="I106" s="60"/>
      <c r="J106" s="60"/>
      <c r="K106" s="60"/>
      <c r="L106" s="60"/>
      <c r="M106" s="60"/>
      <c r="N106" s="60"/>
      <c r="O106" s="60"/>
    </row>
    <row r="107" spans="1:15" x14ac:dyDescent="0.2">
      <c r="A107" s="170" t="s">
        <v>222</v>
      </c>
      <c r="B107" s="171" t="s">
        <v>223</v>
      </c>
      <c r="C107" s="209">
        <v>0</v>
      </c>
      <c r="D107" s="259"/>
      <c r="E107" s="167"/>
      <c r="F107" s="209">
        <v>0</v>
      </c>
      <c r="G107" s="169" t="e">
        <f t="shared" si="1"/>
        <v>#DIV/0!</v>
      </c>
      <c r="H107" s="169"/>
      <c r="I107" s="159"/>
      <c r="J107" s="159"/>
      <c r="K107" s="159"/>
      <c r="L107" s="159"/>
      <c r="M107" s="159"/>
      <c r="N107" s="159"/>
      <c r="O107" s="159"/>
    </row>
    <row r="108" spans="1:15" ht="25.5" x14ac:dyDescent="0.2">
      <c r="A108" s="163" t="s">
        <v>418</v>
      </c>
      <c r="B108" s="160" t="s">
        <v>419</v>
      </c>
      <c r="C108" s="207">
        <v>0</v>
      </c>
      <c r="D108" s="259"/>
      <c r="E108" s="167"/>
      <c r="F108" s="207">
        <v>0</v>
      </c>
      <c r="G108" s="165" t="e">
        <f t="shared" si="1"/>
        <v>#DIV/0!</v>
      </c>
      <c r="H108" s="169"/>
      <c r="I108" s="60"/>
      <c r="J108" s="60"/>
      <c r="K108" s="60"/>
      <c r="L108" s="60"/>
      <c r="M108" s="60"/>
      <c r="N108" s="60"/>
      <c r="O108" s="60"/>
    </row>
    <row r="109" spans="1:15" x14ac:dyDescent="0.2">
      <c r="A109" s="163" t="s">
        <v>420</v>
      </c>
      <c r="B109" s="160" t="s">
        <v>421</v>
      </c>
      <c r="C109" s="207">
        <v>0</v>
      </c>
      <c r="D109" s="259"/>
      <c r="E109" s="167"/>
      <c r="F109" s="207">
        <v>0</v>
      </c>
      <c r="G109" s="165" t="e">
        <f t="shared" si="1"/>
        <v>#DIV/0!</v>
      </c>
      <c r="H109" s="169"/>
      <c r="I109" s="60"/>
      <c r="J109" s="60"/>
      <c r="K109" s="60"/>
      <c r="L109" s="60"/>
      <c r="M109" s="60"/>
      <c r="N109" s="60"/>
      <c r="O109" s="60"/>
    </row>
    <row r="110" spans="1:15" x14ac:dyDescent="0.2">
      <c r="A110" s="163" t="s">
        <v>422</v>
      </c>
      <c r="B110" s="160" t="s">
        <v>423</v>
      </c>
      <c r="C110" s="207">
        <v>0</v>
      </c>
      <c r="D110" s="259"/>
      <c r="E110" s="167"/>
      <c r="F110" s="207">
        <v>0</v>
      </c>
      <c r="G110" s="165" t="e">
        <f t="shared" si="1"/>
        <v>#DIV/0!</v>
      </c>
      <c r="H110" s="169"/>
      <c r="I110" s="60"/>
      <c r="J110" s="60"/>
      <c r="K110" s="60"/>
      <c r="L110" s="60"/>
      <c r="M110" s="60"/>
      <c r="N110" s="60"/>
      <c r="O110" s="60"/>
    </row>
    <row r="111" spans="1:15" ht="25.5" x14ac:dyDescent="0.2">
      <c r="A111" s="163" t="s">
        <v>224</v>
      </c>
      <c r="B111" s="160" t="s">
        <v>225</v>
      </c>
      <c r="C111" s="207">
        <v>0</v>
      </c>
      <c r="D111" s="259"/>
      <c r="E111" s="167"/>
      <c r="F111" s="207">
        <v>0</v>
      </c>
      <c r="G111" s="165" t="e">
        <f t="shared" si="1"/>
        <v>#DIV/0!</v>
      </c>
      <c r="H111" s="169"/>
      <c r="I111" s="60"/>
      <c r="J111" s="60"/>
      <c r="K111" s="60"/>
      <c r="L111" s="60"/>
      <c r="M111" s="60"/>
      <c r="N111" s="60"/>
      <c r="O111" s="60"/>
    </row>
    <row r="112" spans="1:15" x14ac:dyDescent="0.2">
      <c r="A112" s="163" t="s">
        <v>424</v>
      </c>
      <c r="B112" s="160" t="s">
        <v>331</v>
      </c>
      <c r="C112" s="207">
        <v>0</v>
      </c>
      <c r="D112" s="259"/>
      <c r="E112" s="167"/>
      <c r="F112" s="207">
        <v>0</v>
      </c>
      <c r="G112" s="165" t="e">
        <f t="shared" si="1"/>
        <v>#DIV/0!</v>
      </c>
      <c r="H112" s="169"/>
      <c r="I112" s="60"/>
      <c r="J112" s="60"/>
      <c r="K112" s="60"/>
      <c r="L112" s="60"/>
      <c r="M112" s="60"/>
      <c r="N112" s="60"/>
      <c r="O112" s="60"/>
    </row>
    <row r="113" spans="1:15" ht="25.5" x14ac:dyDescent="0.2">
      <c r="A113" s="183" t="s">
        <v>56</v>
      </c>
      <c r="B113" s="184" t="s">
        <v>226</v>
      </c>
      <c r="C113" s="255">
        <f>C114+C121+C148+C151+C154</f>
        <v>6136</v>
      </c>
      <c r="D113" s="266">
        <f>D114+D121+D148+D151+D154</f>
        <v>73363</v>
      </c>
      <c r="E113" s="185">
        <f>E114+E121+E148+E151+E154</f>
        <v>0</v>
      </c>
      <c r="F113" s="255">
        <f>F114+F121+F148+F151+F154</f>
        <v>13640.14</v>
      </c>
      <c r="G113" s="185">
        <f t="shared" si="1"/>
        <v>222.29693611473272</v>
      </c>
      <c r="H113" s="185">
        <f>+F113/D113*100</f>
        <v>18.592669329225902</v>
      </c>
      <c r="I113" s="156"/>
      <c r="J113" s="156"/>
      <c r="K113" s="156"/>
      <c r="L113" s="156"/>
      <c r="M113" s="156"/>
      <c r="N113" s="156"/>
      <c r="O113" s="156"/>
    </row>
    <row r="114" spans="1:15" ht="38.25" x14ac:dyDescent="0.2">
      <c r="A114" s="172" t="s">
        <v>58</v>
      </c>
      <c r="B114" s="173" t="s">
        <v>227</v>
      </c>
      <c r="C114" s="209">
        <f>C115+C117</f>
        <v>0</v>
      </c>
      <c r="D114" s="265">
        <v>0</v>
      </c>
      <c r="E114" s="151"/>
      <c r="F114" s="209">
        <f>F115+F117</f>
        <v>0</v>
      </c>
      <c r="G114" s="169" t="e">
        <f t="shared" si="1"/>
        <v>#DIV/0!</v>
      </c>
      <c r="H114" s="169" t="e">
        <f>+F114/D114*100</f>
        <v>#DIV/0!</v>
      </c>
      <c r="I114" s="159"/>
      <c r="J114" s="159"/>
      <c r="K114" s="159"/>
      <c r="L114" s="159"/>
      <c r="M114" s="159"/>
      <c r="N114" s="159"/>
      <c r="O114" s="159"/>
    </row>
    <row r="115" spans="1:15" ht="25.5" x14ac:dyDescent="0.2">
      <c r="A115" s="170" t="s">
        <v>425</v>
      </c>
      <c r="B115" s="171" t="s">
        <v>426</v>
      </c>
      <c r="C115" s="209">
        <f>C116</f>
        <v>0</v>
      </c>
      <c r="D115" s="267"/>
      <c r="E115" s="167"/>
      <c r="F115" s="209">
        <f>F116</f>
        <v>0</v>
      </c>
      <c r="G115" s="169" t="e">
        <f t="shared" si="1"/>
        <v>#DIV/0!</v>
      </c>
      <c r="H115" s="169"/>
      <c r="I115" s="159"/>
      <c r="J115" s="159"/>
      <c r="K115" s="159"/>
      <c r="L115" s="159"/>
      <c r="M115" s="159"/>
      <c r="N115" s="159"/>
      <c r="O115" s="159"/>
    </row>
    <row r="116" spans="1:15" x14ac:dyDescent="0.2">
      <c r="A116" s="163" t="s">
        <v>427</v>
      </c>
      <c r="B116" s="160" t="s">
        <v>342</v>
      </c>
      <c r="C116" s="207">
        <v>0</v>
      </c>
      <c r="D116" s="267"/>
      <c r="E116" s="167"/>
      <c r="F116" s="207"/>
      <c r="G116" s="165" t="e">
        <f t="shared" si="1"/>
        <v>#DIV/0!</v>
      </c>
      <c r="H116" s="169"/>
      <c r="I116" s="60"/>
      <c r="J116" s="60"/>
      <c r="K116" s="60"/>
      <c r="L116" s="60"/>
      <c r="M116" s="60"/>
      <c r="N116" s="60"/>
      <c r="O116" s="60"/>
    </row>
    <row r="117" spans="1:15" x14ac:dyDescent="0.2">
      <c r="A117" s="170" t="s">
        <v>228</v>
      </c>
      <c r="B117" s="171" t="s">
        <v>229</v>
      </c>
      <c r="C117" s="209">
        <f>C118+C119+C120</f>
        <v>0</v>
      </c>
      <c r="D117" s="267"/>
      <c r="E117" s="167"/>
      <c r="F117" s="209">
        <f>F118+F119+F120</f>
        <v>0</v>
      </c>
      <c r="G117" s="169" t="e">
        <f t="shared" si="1"/>
        <v>#DIV/0!</v>
      </c>
      <c r="H117" s="169"/>
      <c r="I117" s="159"/>
      <c r="J117" s="159"/>
      <c r="K117" s="159"/>
      <c r="L117" s="159"/>
      <c r="M117" s="159"/>
      <c r="N117" s="159"/>
      <c r="O117" s="159"/>
    </row>
    <row r="118" spans="1:15" x14ac:dyDescent="0.2">
      <c r="A118" s="163" t="s">
        <v>230</v>
      </c>
      <c r="B118" s="160" t="s">
        <v>231</v>
      </c>
      <c r="C118" s="207">
        <v>0</v>
      </c>
      <c r="D118" s="267"/>
      <c r="E118" s="167"/>
      <c r="F118" s="207"/>
      <c r="G118" s="165" t="e">
        <f t="shared" si="1"/>
        <v>#DIV/0!</v>
      </c>
      <c r="H118" s="169"/>
      <c r="I118" s="60"/>
      <c r="J118" s="60"/>
      <c r="K118" s="60"/>
      <c r="L118" s="60"/>
      <c r="M118" s="60"/>
      <c r="N118" s="60"/>
      <c r="O118" s="60"/>
    </row>
    <row r="119" spans="1:15" x14ac:dyDescent="0.2">
      <c r="A119" s="163" t="s">
        <v>428</v>
      </c>
      <c r="B119" s="160" t="s">
        <v>346</v>
      </c>
      <c r="C119" s="207">
        <v>0</v>
      </c>
      <c r="D119" s="267"/>
      <c r="E119" s="167"/>
      <c r="F119" s="207"/>
      <c r="G119" s="165" t="e">
        <f t="shared" si="1"/>
        <v>#DIV/0!</v>
      </c>
      <c r="H119" s="169"/>
      <c r="I119" s="60"/>
      <c r="J119" s="60"/>
      <c r="K119" s="60"/>
      <c r="L119" s="60"/>
      <c r="M119" s="60"/>
      <c r="N119" s="60"/>
      <c r="O119" s="60"/>
    </row>
    <row r="120" spans="1:15" x14ac:dyDescent="0.2">
      <c r="A120" s="163" t="s">
        <v>429</v>
      </c>
      <c r="B120" s="160" t="s">
        <v>430</v>
      </c>
      <c r="C120" s="207">
        <v>0</v>
      </c>
      <c r="D120" s="267"/>
      <c r="E120" s="167"/>
      <c r="F120" s="207"/>
      <c r="G120" s="165" t="e">
        <f t="shared" si="1"/>
        <v>#DIV/0!</v>
      </c>
      <c r="H120" s="169"/>
      <c r="I120" s="60"/>
      <c r="J120" s="60"/>
      <c r="K120" s="60"/>
      <c r="L120" s="60"/>
      <c r="M120" s="60"/>
      <c r="N120" s="60"/>
      <c r="O120" s="60"/>
    </row>
    <row r="121" spans="1:15" ht="25.5" x14ac:dyDescent="0.2">
      <c r="A121" s="172" t="s">
        <v>232</v>
      </c>
      <c r="B121" s="173" t="s">
        <v>233</v>
      </c>
      <c r="C121" s="209">
        <f>C122+C126+C134+C137+C141+C144</f>
        <v>6136</v>
      </c>
      <c r="D121" s="265">
        <v>73363</v>
      </c>
      <c r="E121" s="151"/>
      <c r="F121" s="209">
        <f>F122+F126+F134+F137+F141+F144</f>
        <v>13640.14</v>
      </c>
      <c r="G121" s="169">
        <f t="shared" si="1"/>
        <v>222.29693611473272</v>
      </c>
      <c r="H121" s="169">
        <f>+F121/D121*100</f>
        <v>18.592669329225902</v>
      </c>
      <c r="I121" s="159"/>
      <c r="J121" s="159"/>
      <c r="K121" s="159"/>
      <c r="L121" s="159"/>
      <c r="M121" s="159"/>
      <c r="N121" s="159"/>
      <c r="O121" s="159"/>
    </row>
    <row r="122" spans="1:15" x14ac:dyDescent="0.2">
      <c r="A122" s="170" t="s">
        <v>234</v>
      </c>
      <c r="B122" s="171" t="s">
        <v>235</v>
      </c>
      <c r="C122" s="209">
        <f>C123+C124+C125</f>
        <v>0</v>
      </c>
      <c r="D122" s="259"/>
      <c r="E122" s="167"/>
      <c r="F122" s="209">
        <f>F123+F124+F125</f>
        <v>297</v>
      </c>
      <c r="G122" s="169" t="e">
        <f t="shared" si="1"/>
        <v>#DIV/0!</v>
      </c>
      <c r="H122" s="169"/>
      <c r="I122" s="159"/>
      <c r="J122" s="159"/>
      <c r="K122" s="159"/>
      <c r="L122" s="159"/>
      <c r="M122" s="159"/>
      <c r="N122" s="159"/>
      <c r="O122" s="159"/>
    </row>
    <row r="123" spans="1:15" x14ac:dyDescent="0.2">
      <c r="A123" s="163" t="s">
        <v>431</v>
      </c>
      <c r="B123" s="160" t="s">
        <v>352</v>
      </c>
      <c r="C123" s="207">
        <v>0</v>
      </c>
      <c r="D123" s="280">
        <v>0</v>
      </c>
      <c r="E123" s="167"/>
      <c r="F123" s="207">
        <v>297</v>
      </c>
      <c r="G123" s="165" t="e">
        <f t="shared" si="1"/>
        <v>#DIV/0!</v>
      </c>
      <c r="H123" s="169"/>
      <c r="I123" s="60"/>
      <c r="J123" s="60"/>
      <c r="K123" s="60"/>
      <c r="L123" s="60"/>
      <c r="M123" s="60"/>
      <c r="N123" s="60"/>
      <c r="O123" s="60"/>
    </row>
    <row r="124" spans="1:15" x14ac:dyDescent="0.2">
      <c r="A124" s="163" t="s">
        <v>236</v>
      </c>
      <c r="B124" s="160" t="s">
        <v>237</v>
      </c>
      <c r="C124" s="207">
        <v>0</v>
      </c>
      <c r="D124" s="259"/>
      <c r="E124" s="167"/>
      <c r="F124" s="207">
        <v>0</v>
      </c>
      <c r="G124" s="165" t="e">
        <f t="shared" si="1"/>
        <v>#DIV/0!</v>
      </c>
      <c r="H124" s="169"/>
      <c r="I124" s="60"/>
      <c r="J124" s="60"/>
      <c r="K124" s="60"/>
      <c r="L124" s="60"/>
      <c r="M124" s="60"/>
      <c r="N124" s="60"/>
      <c r="O124" s="60"/>
    </row>
    <row r="125" spans="1:15" x14ac:dyDescent="0.2">
      <c r="A125" s="163" t="s">
        <v>432</v>
      </c>
      <c r="B125" s="160" t="s">
        <v>433</v>
      </c>
      <c r="C125" s="207">
        <v>0</v>
      </c>
      <c r="D125" s="259"/>
      <c r="E125" s="167"/>
      <c r="F125" s="207">
        <v>0</v>
      </c>
      <c r="G125" s="165" t="e">
        <f t="shared" si="1"/>
        <v>#DIV/0!</v>
      </c>
      <c r="H125" s="169"/>
      <c r="I125" s="60"/>
      <c r="J125" s="60"/>
      <c r="K125" s="60"/>
      <c r="L125" s="60"/>
      <c r="M125" s="60"/>
      <c r="N125" s="60"/>
      <c r="O125" s="60"/>
    </row>
    <row r="126" spans="1:15" x14ac:dyDescent="0.2">
      <c r="A126" s="170" t="s">
        <v>238</v>
      </c>
      <c r="B126" s="171" t="s">
        <v>239</v>
      </c>
      <c r="C126" s="209">
        <f>C127+C128+C129+C130+C131+C132+C133</f>
        <v>4677</v>
      </c>
      <c r="D126" s="209">
        <f>D127+D128+D129+D130+D131+D132+D133</f>
        <v>70863</v>
      </c>
      <c r="E126" s="167"/>
      <c r="F126" s="209">
        <f>F127+F128+F129+F130+F131+F132+F133</f>
        <v>12540.48</v>
      </c>
      <c r="G126" s="169">
        <f t="shared" si="1"/>
        <v>268.13085311096859</v>
      </c>
      <c r="H126" s="169"/>
      <c r="I126" s="159"/>
      <c r="J126" s="159"/>
      <c r="K126" s="159"/>
      <c r="L126" s="159"/>
      <c r="M126" s="159"/>
      <c r="N126" s="159"/>
      <c r="O126" s="159"/>
    </row>
    <row r="127" spans="1:15" x14ac:dyDescent="0.2">
      <c r="A127" s="163" t="s">
        <v>240</v>
      </c>
      <c r="B127" s="160" t="s">
        <v>241</v>
      </c>
      <c r="C127" s="207">
        <v>4677</v>
      </c>
      <c r="D127" s="280">
        <v>8152</v>
      </c>
      <c r="E127" s="167"/>
      <c r="F127" s="207">
        <v>82.98</v>
      </c>
      <c r="G127" s="165">
        <f t="shared" si="1"/>
        <v>1.7742142398973699</v>
      </c>
      <c r="H127" s="169"/>
      <c r="I127" s="60"/>
      <c r="J127" s="60"/>
      <c r="K127" s="60"/>
      <c r="L127" s="60"/>
      <c r="M127" s="60"/>
      <c r="N127" s="60"/>
      <c r="O127" s="60"/>
    </row>
    <row r="128" spans="1:15" x14ac:dyDescent="0.2">
      <c r="A128" s="163" t="s">
        <v>434</v>
      </c>
      <c r="B128" s="160" t="s">
        <v>435</v>
      </c>
      <c r="C128" s="207">
        <v>0</v>
      </c>
      <c r="D128" s="267">
        <v>718</v>
      </c>
      <c r="E128" s="167"/>
      <c r="F128" s="207">
        <v>0</v>
      </c>
      <c r="G128" s="165" t="e">
        <f t="shared" si="1"/>
        <v>#DIV/0!</v>
      </c>
      <c r="H128" s="169"/>
      <c r="I128" s="60"/>
      <c r="J128" s="60"/>
      <c r="K128" s="60"/>
      <c r="L128" s="60"/>
      <c r="M128" s="60"/>
      <c r="N128" s="60"/>
      <c r="O128" s="60"/>
    </row>
    <row r="129" spans="1:15" x14ac:dyDescent="0.2">
      <c r="A129" s="163" t="s">
        <v>436</v>
      </c>
      <c r="B129" s="160" t="s">
        <v>437</v>
      </c>
      <c r="C129" s="207">
        <v>0</v>
      </c>
      <c r="D129" s="259"/>
      <c r="E129" s="167"/>
      <c r="F129" s="207">
        <v>0</v>
      </c>
      <c r="G129" s="165" t="e">
        <f t="shared" si="1"/>
        <v>#DIV/0!</v>
      </c>
      <c r="H129" s="169"/>
      <c r="I129" s="60"/>
      <c r="J129" s="60"/>
      <c r="K129" s="60"/>
      <c r="L129" s="60"/>
      <c r="M129" s="60"/>
      <c r="N129" s="60"/>
      <c r="O129" s="60"/>
    </row>
    <row r="130" spans="1:15" ht="25.5" x14ac:dyDescent="0.2">
      <c r="A130" s="163" t="s">
        <v>242</v>
      </c>
      <c r="B130" s="160" t="s">
        <v>243</v>
      </c>
      <c r="C130" s="207">
        <v>0</v>
      </c>
      <c r="D130" s="259"/>
      <c r="E130" s="167"/>
      <c r="F130" s="207">
        <v>0</v>
      </c>
      <c r="G130" s="165" t="e">
        <f t="shared" si="1"/>
        <v>#DIV/0!</v>
      </c>
      <c r="H130" s="169"/>
      <c r="I130" s="60"/>
      <c r="J130" s="60"/>
      <c r="K130" s="60"/>
      <c r="L130" s="60"/>
      <c r="M130" s="60"/>
      <c r="N130" s="60"/>
      <c r="O130" s="60"/>
    </row>
    <row r="131" spans="1:15" x14ac:dyDescent="0.2">
      <c r="A131" s="163" t="s">
        <v>438</v>
      </c>
      <c r="B131" s="160" t="s">
        <v>439</v>
      </c>
      <c r="C131" s="207">
        <v>0</v>
      </c>
      <c r="D131" s="267">
        <v>200</v>
      </c>
      <c r="E131" s="167"/>
      <c r="F131" s="207">
        <v>1245</v>
      </c>
      <c r="G131" s="165" t="e">
        <f t="shared" si="1"/>
        <v>#DIV/0!</v>
      </c>
      <c r="H131" s="169"/>
      <c r="I131" s="60"/>
      <c r="J131" s="60"/>
      <c r="K131" s="60"/>
      <c r="L131" s="60"/>
      <c r="M131" s="60"/>
      <c r="N131" s="60"/>
      <c r="O131" s="60"/>
    </row>
    <row r="132" spans="1:15" x14ac:dyDescent="0.2">
      <c r="A132" s="163" t="s">
        <v>440</v>
      </c>
      <c r="B132" s="160" t="s">
        <v>358</v>
      </c>
      <c r="C132" s="207">
        <v>0</v>
      </c>
      <c r="D132" s="280">
        <v>61793</v>
      </c>
      <c r="E132" s="167"/>
      <c r="F132" s="207">
        <v>11212.5</v>
      </c>
      <c r="G132" s="165" t="e">
        <f t="shared" si="1"/>
        <v>#DIV/0!</v>
      </c>
      <c r="H132" s="169"/>
      <c r="I132" s="60"/>
      <c r="J132" s="60"/>
      <c r="K132" s="60"/>
      <c r="L132" s="60"/>
      <c r="M132" s="60"/>
      <c r="N132" s="60"/>
      <c r="O132" s="60"/>
    </row>
    <row r="133" spans="1:15" ht="25.5" x14ac:dyDescent="0.2">
      <c r="A133" s="163" t="s">
        <v>441</v>
      </c>
      <c r="B133" s="160" t="s">
        <v>360</v>
      </c>
      <c r="C133" s="207">
        <v>0</v>
      </c>
      <c r="D133" s="259"/>
      <c r="E133" s="167"/>
      <c r="F133" s="207">
        <v>0</v>
      </c>
      <c r="G133" s="165" t="e">
        <f t="shared" si="1"/>
        <v>#DIV/0!</v>
      </c>
      <c r="H133" s="169"/>
      <c r="I133" s="60"/>
      <c r="J133" s="60"/>
      <c r="K133" s="60"/>
      <c r="L133" s="60"/>
      <c r="M133" s="60"/>
      <c r="N133" s="60"/>
      <c r="O133" s="60"/>
    </row>
    <row r="134" spans="1:15" x14ac:dyDescent="0.2">
      <c r="A134" s="170" t="s">
        <v>442</v>
      </c>
      <c r="B134" s="171" t="s">
        <v>443</v>
      </c>
      <c r="C134" s="209">
        <f>C135+C136</f>
        <v>0</v>
      </c>
      <c r="D134" s="259"/>
      <c r="E134" s="167"/>
      <c r="F134" s="209">
        <f>F135+F136</f>
        <v>0</v>
      </c>
      <c r="G134" s="169" t="e">
        <f t="shared" si="1"/>
        <v>#DIV/0!</v>
      </c>
      <c r="H134" s="169"/>
      <c r="I134" s="159"/>
      <c r="J134" s="159"/>
      <c r="K134" s="159"/>
      <c r="L134" s="159"/>
      <c r="M134" s="159"/>
      <c r="N134" s="159"/>
      <c r="O134" s="159"/>
    </row>
    <row r="135" spans="1:15" ht="25.5" x14ac:dyDescent="0.2">
      <c r="A135" s="163" t="s">
        <v>444</v>
      </c>
      <c r="B135" s="160" t="s">
        <v>364</v>
      </c>
      <c r="C135" s="207">
        <v>0</v>
      </c>
      <c r="D135" s="259"/>
      <c r="E135" s="167"/>
      <c r="F135" s="207">
        <v>0</v>
      </c>
      <c r="G135" s="165" t="e">
        <f t="shared" si="1"/>
        <v>#DIV/0!</v>
      </c>
      <c r="H135" s="169"/>
      <c r="I135" s="60"/>
      <c r="J135" s="60"/>
      <c r="K135" s="60"/>
      <c r="L135" s="60"/>
      <c r="M135" s="60"/>
      <c r="N135" s="60"/>
      <c r="O135" s="60"/>
    </row>
    <row r="136" spans="1:15" ht="25.5" x14ac:dyDescent="0.2">
      <c r="A136" s="163" t="s">
        <v>445</v>
      </c>
      <c r="B136" s="160" t="s">
        <v>366</v>
      </c>
      <c r="C136" s="207">
        <v>0</v>
      </c>
      <c r="D136" s="259"/>
      <c r="E136" s="167"/>
      <c r="F136" s="207">
        <v>0</v>
      </c>
      <c r="G136" s="165" t="e">
        <f t="shared" si="1"/>
        <v>#DIV/0!</v>
      </c>
      <c r="H136" s="169"/>
      <c r="I136" s="60"/>
      <c r="J136" s="60"/>
      <c r="K136" s="60"/>
      <c r="L136" s="60"/>
      <c r="M136" s="60"/>
      <c r="N136" s="60"/>
      <c r="O136" s="60"/>
    </row>
    <row r="137" spans="1:15" ht="25.5" x14ac:dyDescent="0.2">
      <c r="A137" s="170" t="s">
        <v>446</v>
      </c>
      <c r="B137" s="171" t="s">
        <v>447</v>
      </c>
      <c r="C137" s="209">
        <f>C138+C139+C140</f>
        <v>1459</v>
      </c>
      <c r="D137" s="209">
        <f>D138+D139+D140</f>
        <v>2500</v>
      </c>
      <c r="E137" s="167"/>
      <c r="F137" s="209">
        <f>F138+F139+F140</f>
        <v>802.66</v>
      </c>
      <c r="G137" s="169">
        <f t="shared" ref="G137:G157" si="2">+F137/C137*100</f>
        <v>55.014393420150789</v>
      </c>
      <c r="H137" s="169"/>
      <c r="I137" s="159"/>
      <c r="J137" s="159"/>
      <c r="K137" s="159"/>
      <c r="L137" s="159"/>
      <c r="M137" s="159"/>
      <c r="N137" s="159"/>
      <c r="O137" s="159"/>
    </row>
    <row r="138" spans="1:15" x14ac:dyDescent="0.2">
      <c r="A138" s="163" t="s">
        <v>448</v>
      </c>
      <c r="B138" s="160" t="s">
        <v>449</v>
      </c>
      <c r="C138" s="207">
        <v>1459</v>
      </c>
      <c r="D138" s="280">
        <v>2500</v>
      </c>
      <c r="E138" s="167"/>
      <c r="F138" s="207">
        <v>802.66</v>
      </c>
      <c r="G138" s="165">
        <f t="shared" si="2"/>
        <v>55.014393420150789</v>
      </c>
      <c r="H138" s="169"/>
      <c r="I138" s="60"/>
      <c r="J138" s="60"/>
      <c r="K138" s="60"/>
      <c r="L138" s="60"/>
      <c r="M138" s="60"/>
      <c r="N138" s="60"/>
      <c r="O138" s="60"/>
    </row>
    <row r="139" spans="1:15" ht="25.5" x14ac:dyDescent="0.2">
      <c r="A139" s="163" t="s">
        <v>450</v>
      </c>
      <c r="B139" s="160" t="s">
        <v>451</v>
      </c>
      <c r="C139" s="207">
        <v>0</v>
      </c>
      <c r="D139" s="259"/>
      <c r="E139" s="167"/>
      <c r="F139" s="207">
        <v>0</v>
      </c>
      <c r="G139" s="165" t="e">
        <f t="shared" si="2"/>
        <v>#DIV/0!</v>
      </c>
      <c r="H139" s="169"/>
      <c r="I139" s="60"/>
      <c r="J139" s="60"/>
      <c r="K139" s="60"/>
      <c r="L139" s="60"/>
      <c r="M139" s="60"/>
      <c r="N139" s="60"/>
      <c r="O139" s="60"/>
    </row>
    <row r="140" spans="1:15" ht="25.5" x14ac:dyDescent="0.2">
      <c r="A140" s="163" t="s">
        <v>452</v>
      </c>
      <c r="B140" s="160" t="s">
        <v>453</v>
      </c>
      <c r="C140" s="207">
        <v>0</v>
      </c>
      <c r="D140" s="259"/>
      <c r="E140" s="167"/>
      <c r="F140" s="207">
        <v>0</v>
      </c>
      <c r="G140" s="165" t="e">
        <f t="shared" si="2"/>
        <v>#DIV/0!</v>
      </c>
      <c r="H140" s="169"/>
      <c r="I140" s="60"/>
      <c r="J140" s="60"/>
      <c r="K140" s="60"/>
      <c r="L140" s="60"/>
      <c r="M140" s="60"/>
      <c r="N140" s="60"/>
      <c r="O140" s="60"/>
    </row>
    <row r="141" spans="1:15" ht="25.5" x14ac:dyDescent="0.2">
      <c r="A141" s="170" t="s">
        <v>454</v>
      </c>
      <c r="B141" s="171" t="s">
        <v>455</v>
      </c>
      <c r="C141" s="209">
        <f>C142+C143</f>
        <v>0</v>
      </c>
      <c r="D141" s="259"/>
      <c r="E141" s="167"/>
      <c r="F141" s="209">
        <f>F142+F143</f>
        <v>0</v>
      </c>
      <c r="G141" s="169" t="e">
        <f t="shared" si="2"/>
        <v>#DIV/0!</v>
      </c>
      <c r="H141" s="169"/>
      <c r="I141" s="159"/>
      <c r="J141" s="159"/>
      <c r="K141" s="159"/>
      <c r="L141" s="159"/>
      <c r="M141" s="159"/>
      <c r="N141" s="159"/>
      <c r="O141" s="159"/>
    </row>
    <row r="142" spans="1:15" x14ac:dyDescent="0.2">
      <c r="A142" s="163" t="s">
        <v>456</v>
      </c>
      <c r="B142" s="160" t="s">
        <v>457</v>
      </c>
      <c r="C142" s="207">
        <v>0</v>
      </c>
      <c r="D142" s="259"/>
      <c r="E142" s="167"/>
      <c r="F142" s="207">
        <v>0</v>
      </c>
      <c r="G142" s="165" t="e">
        <f t="shared" si="2"/>
        <v>#DIV/0!</v>
      </c>
      <c r="H142" s="169"/>
      <c r="I142" s="60"/>
      <c r="J142" s="60"/>
      <c r="K142" s="60"/>
      <c r="L142" s="60"/>
      <c r="M142" s="60"/>
      <c r="N142" s="60"/>
      <c r="O142" s="60"/>
    </row>
    <row r="143" spans="1:15" x14ac:dyDescent="0.2">
      <c r="A143" s="163" t="s">
        <v>458</v>
      </c>
      <c r="B143" s="160" t="s">
        <v>370</v>
      </c>
      <c r="C143" s="207">
        <v>0</v>
      </c>
      <c r="D143" s="259"/>
      <c r="E143" s="167"/>
      <c r="F143" s="207">
        <v>0</v>
      </c>
      <c r="G143" s="165" t="e">
        <f t="shared" si="2"/>
        <v>#DIV/0!</v>
      </c>
      <c r="H143" s="169"/>
      <c r="I143" s="60"/>
      <c r="J143" s="60"/>
      <c r="K143" s="60"/>
      <c r="L143" s="60"/>
      <c r="M143" s="60"/>
      <c r="N143" s="60"/>
      <c r="O143" s="60"/>
    </row>
    <row r="144" spans="1:15" ht="25.5" x14ac:dyDescent="0.2">
      <c r="A144" s="170" t="s">
        <v>244</v>
      </c>
      <c r="B144" s="171" t="s">
        <v>245</v>
      </c>
      <c r="C144" s="209">
        <f>C145+C146+C147</f>
        <v>0</v>
      </c>
      <c r="D144" s="259"/>
      <c r="E144" s="167"/>
      <c r="F144" s="209">
        <f>F145+F146+F147</f>
        <v>0</v>
      </c>
      <c r="G144" s="169" t="e">
        <f t="shared" si="2"/>
        <v>#DIV/0!</v>
      </c>
      <c r="H144" s="169"/>
      <c r="I144" s="159"/>
      <c r="J144" s="159"/>
      <c r="K144" s="159"/>
      <c r="L144" s="159"/>
      <c r="M144" s="159"/>
      <c r="N144" s="159"/>
      <c r="O144" s="159"/>
    </row>
    <row r="145" spans="1:15" x14ac:dyDescent="0.2">
      <c r="A145" s="163" t="s">
        <v>246</v>
      </c>
      <c r="B145" s="160" t="s">
        <v>247</v>
      </c>
      <c r="C145" s="207">
        <v>0</v>
      </c>
      <c r="D145" s="259"/>
      <c r="E145" s="167"/>
      <c r="F145" s="207">
        <v>0</v>
      </c>
      <c r="G145" s="165" t="e">
        <f t="shared" si="2"/>
        <v>#DIV/0!</v>
      </c>
      <c r="H145" s="169"/>
      <c r="I145" s="60"/>
      <c r="J145" s="60"/>
      <c r="K145" s="60"/>
      <c r="L145" s="60"/>
      <c r="M145" s="60"/>
      <c r="N145" s="60"/>
      <c r="O145" s="60"/>
    </row>
    <row r="146" spans="1:15" ht="25.5" x14ac:dyDescent="0.2">
      <c r="A146" s="163" t="s">
        <v>459</v>
      </c>
      <c r="B146" s="160" t="s">
        <v>460</v>
      </c>
      <c r="C146" s="207">
        <v>0</v>
      </c>
      <c r="D146" s="259"/>
      <c r="E146" s="167"/>
      <c r="F146" s="207">
        <v>0</v>
      </c>
      <c r="G146" s="165" t="e">
        <f t="shared" si="2"/>
        <v>#DIV/0!</v>
      </c>
      <c r="H146" s="169"/>
      <c r="I146" s="60"/>
      <c r="J146" s="60"/>
      <c r="K146" s="60"/>
      <c r="L146" s="60"/>
      <c r="M146" s="60"/>
      <c r="N146" s="60"/>
      <c r="O146" s="60"/>
    </row>
    <row r="147" spans="1:15" ht="25.5" x14ac:dyDescent="0.2">
      <c r="A147" s="163" t="s">
        <v>461</v>
      </c>
      <c r="B147" s="160" t="s">
        <v>462</v>
      </c>
      <c r="C147" s="207">
        <v>0</v>
      </c>
      <c r="D147" s="259"/>
      <c r="E147" s="167"/>
      <c r="F147" s="207">
        <v>0</v>
      </c>
      <c r="G147" s="165" t="e">
        <f t="shared" si="2"/>
        <v>#DIV/0!</v>
      </c>
      <c r="H147" s="169"/>
      <c r="I147" s="60"/>
      <c r="J147" s="60"/>
      <c r="K147" s="60"/>
      <c r="L147" s="60"/>
      <c r="M147" s="60"/>
      <c r="N147" s="60"/>
      <c r="O147" s="60"/>
    </row>
    <row r="148" spans="1:15" ht="38.25" x14ac:dyDescent="0.2">
      <c r="A148" s="172" t="s">
        <v>59</v>
      </c>
      <c r="B148" s="173" t="s">
        <v>463</v>
      </c>
      <c r="C148" s="209">
        <v>0</v>
      </c>
      <c r="D148" s="265">
        <v>0</v>
      </c>
      <c r="E148" s="151"/>
      <c r="F148" s="209">
        <v>0</v>
      </c>
      <c r="G148" s="169" t="e">
        <f t="shared" si="2"/>
        <v>#DIV/0!</v>
      </c>
      <c r="H148" s="169" t="e">
        <f>+F148/D148*100</f>
        <v>#DIV/0!</v>
      </c>
      <c r="I148" s="159"/>
      <c r="J148" s="159"/>
      <c r="K148" s="159"/>
      <c r="L148" s="159"/>
      <c r="M148" s="159"/>
      <c r="N148" s="159"/>
      <c r="O148" s="159"/>
    </row>
    <row r="149" spans="1:15" ht="25.5" x14ac:dyDescent="0.2">
      <c r="A149" s="170" t="s">
        <v>464</v>
      </c>
      <c r="B149" s="171" t="s">
        <v>465</v>
      </c>
      <c r="C149" s="209">
        <v>0</v>
      </c>
      <c r="D149" s="267"/>
      <c r="E149" s="167"/>
      <c r="F149" s="209">
        <v>0</v>
      </c>
      <c r="G149" s="169" t="e">
        <f t="shared" si="2"/>
        <v>#DIV/0!</v>
      </c>
      <c r="H149" s="169"/>
      <c r="I149" s="159"/>
      <c r="J149" s="159"/>
      <c r="K149" s="159"/>
      <c r="L149" s="159"/>
      <c r="M149" s="159"/>
      <c r="N149" s="159"/>
      <c r="O149" s="159"/>
    </row>
    <row r="150" spans="1:15" ht="25.5" x14ac:dyDescent="0.2">
      <c r="A150" s="163" t="s">
        <v>466</v>
      </c>
      <c r="B150" s="160" t="s">
        <v>467</v>
      </c>
      <c r="C150" s="207">
        <v>0</v>
      </c>
      <c r="D150" s="267"/>
      <c r="E150" s="167"/>
      <c r="F150" s="207">
        <v>0</v>
      </c>
      <c r="G150" s="165" t="e">
        <f t="shared" si="2"/>
        <v>#DIV/0!</v>
      </c>
      <c r="H150" s="169"/>
      <c r="I150" s="60"/>
      <c r="J150" s="60"/>
      <c r="K150" s="60"/>
      <c r="L150" s="60"/>
      <c r="M150" s="60"/>
      <c r="N150" s="60"/>
      <c r="O150" s="60"/>
    </row>
    <row r="151" spans="1:15" ht="25.5" x14ac:dyDescent="0.2">
      <c r="A151" s="172" t="s">
        <v>468</v>
      </c>
      <c r="B151" s="173" t="s">
        <v>469</v>
      </c>
      <c r="C151" s="209">
        <v>0</v>
      </c>
      <c r="D151" s="265">
        <v>0</v>
      </c>
      <c r="E151" s="151"/>
      <c r="F151" s="209">
        <v>0</v>
      </c>
      <c r="G151" s="169" t="e">
        <f t="shared" si="2"/>
        <v>#DIV/0!</v>
      </c>
      <c r="H151" s="169" t="e">
        <f>+F151/D151*100</f>
        <v>#DIV/0!</v>
      </c>
      <c r="I151" s="159"/>
      <c r="J151" s="159"/>
      <c r="K151" s="159"/>
      <c r="L151" s="159"/>
      <c r="M151" s="159"/>
      <c r="N151" s="159"/>
      <c r="O151" s="159"/>
    </row>
    <row r="152" spans="1:15" x14ac:dyDescent="0.2">
      <c r="A152" s="170" t="s">
        <v>470</v>
      </c>
      <c r="B152" s="171" t="s">
        <v>471</v>
      </c>
      <c r="C152" s="209">
        <v>0</v>
      </c>
      <c r="D152" s="267"/>
      <c r="E152" s="167"/>
      <c r="F152" s="209">
        <v>0</v>
      </c>
      <c r="G152" s="169" t="e">
        <f t="shared" si="2"/>
        <v>#DIV/0!</v>
      </c>
      <c r="H152" s="169"/>
      <c r="I152" s="159"/>
      <c r="J152" s="159"/>
      <c r="K152" s="159"/>
      <c r="L152" s="159"/>
      <c r="M152" s="159"/>
      <c r="N152" s="159"/>
      <c r="O152" s="159"/>
    </row>
    <row r="153" spans="1:15" x14ac:dyDescent="0.2">
      <c r="A153" s="163" t="s">
        <v>472</v>
      </c>
      <c r="B153" s="160" t="s">
        <v>473</v>
      </c>
      <c r="C153" s="207">
        <v>0</v>
      </c>
      <c r="D153" s="267"/>
      <c r="E153" s="167"/>
      <c r="F153" s="207">
        <v>0</v>
      </c>
      <c r="G153" s="165" t="e">
        <f t="shared" si="2"/>
        <v>#DIV/0!</v>
      </c>
      <c r="H153" s="169"/>
      <c r="I153" s="60"/>
      <c r="J153" s="60"/>
      <c r="K153" s="60"/>
      <c r="L153" s="60"/>
      <c r="M153" s="60"/>
      <c r="N153" s="60"/>
      <c r="O153" s="60"/>
    </row>
    <row r="154" spans="1:15" ht="25.5" x14ac:dyDescent="0.2">
      <c r="A154" s="172" t="s">
        <v>248</v>
      </c>
      <c r="B154" s="173" t="s">
        <v>249</v>
      </c>
      <c r="C154" s="209">
        <v>0</v>
      </c>
      <c r="D154" s="265">
        <v>0</v>
      </c>
      <c r="E154" s="151"/>
      <c r="F154" s="209">
        <v>0</v>
      </c>
      <c r="G154" s="169" t="e">
        <f t="shared" si="2"/>
        <v>#DIV/0!</v>
      </c>
      <c r="H154" s="169" t="e">
        <f>+F154/D154*100</f>
        <v>#DIV/0!</v>
      </c>
      <c r="I154" s="159"/>
      <c r="J154" s="159"/>
      <c r="K154" s="159"/>
      <c r="L154" s="159"/>
      <c r="M154" s="159"/>
      <c r="N154" s="159"/>
      <c r="O154" s="159"/>
    </row>
    <row r="155" spans="1:15" ht="25.5" x14ac:dyDescent="0.2">
      <c r="A155" s="170" t="s">
        <v>250</v>
      </c>
      <c r="B155" s="171" t="s">
        <v>251</v>
      </c>
      <c r="C155" s="209">
        <v>0</v>
      </c>
      <c r="D155" s="259"/>
      <c r="E155" s="167"/>
      <c r="F155" s="209">
        <v>0</v>
      </c>
      <c r="G155" s="169" t="e">
        <f t="shared" si="2"/>
        <v>#DIV/0!</v>
      </c>
      <c r="H155" s="169"/>
      <c r="I155" s="159"/>
      <c r="J155" s="159"/>
      <c r="K155" s="159"/>
      <c r="L155" s="159"/>
      <c r="M155" s="159"/>
      <c r="N155" s="159"/>
      <c r="O155" s="159"/>
    </row>
    <row r="156" spans="1:15" ht="25.5" x14ac:dyDescent="0.2">
      <c r="A156" s="163" t="s">
        <v>252</v>
      </c>
      <c r="B156" s="160" t="s">
        <v>251</v>
      </c>
      <c r="C156" s="207">
        <v>0</v>
      </c>
      <c r="D156" s="259"/>
      <c r="E156" s="167"/>
      <c r="F156" s="207">
        <v>0</v>
      </c>
      <c r="G156" s="165" t="e">
        <f t="shared" si="2"/>
        <v>#DIV/0!</v>
      </c>
      <c r="H156" s="169"/>
      <c r="I156" s="60"/>
      <c r="J156" s="60"/>
      <c r="K156" s="60"/>
      <c r="L156" s="60"/>
      <c r="M156" s="60"/>
      <c r="N156" s="60"/>
      <c r="O156" s="60"/>
    </row>
    <row r="157" spans="1:15" ht="25.5" x14ac:dyDescent="0.2">
      <c r="A157" s="170" t="s">
        <v>474</v>
      </c>
      <c r="B157" s="171" t="s">
        <v>475</v>
      </c>
      <c r="C157" s="209">
        <v>0</v>
      </c>
      <c r="D157" s="259"/>
      <c r="E157" s="167"/>
      <c r="F157" s="209">
        <v>0</v>
      </c>
      <c r="G157" s="169" t="e">
        <f t="shared" si="2"/>
        <v>#DIV/0!</v>
      </c>
      <c r="H157" s="169"/>
      <c r="I157" s="159"/>
      <c r="J157" s="159"/>
      <c r="K157" s="159"/>
      <c r="L157" s="159"/>
      <c r="M157" s="159"/>
      <c r="N157" s="159"/>
      <c r="O157" s="159"/>
    </row>
    <row r="158" spans="1:15" ht="25.5" x14ac:dyDescent="0.2">
      <c r="A158" s="163" t="s">
        <v>476</v>
      </c>
      <c r="B158" s="160" t="s">
        <v>475</v>
      </c>
      <c r="C158" s="207">
        <v>0</v>
      </c>
      <c r="D158" s="259"/>
      <c r="E158" s="167"/>
      <c r="F158" s="207">
        <v>0</v>
      </c>
      <c r="G158" s="165" t="e">
        <f>+F158/C158*100</f>
        <v>#DIV/0!</v>
      </c>
      <c r="H158" s="169"/>
      <c r="I158" s="60"/>
      <c r="J158" s="60"/>
      <c r="K158" s="60"/>
      <c r="L158" s="60"/>
      <c r="M158" s="60"/>
      <c r="N158" s="60"/>
      <c r="O158" s="60"/>
    </row>
    <row r="159" spans="1:15" ht="25.5" x14ac:dyDescent="0.2">
      <c r="A159" s="170" t="s">
        <v>477</v>
      </c>
      <c r="B159" s="171" t="s">
        <v>478</v>
      </c>
      <c r="C159" s="209">
        <v>0</v>
      </c>
      <c r="D159" s="259"/>
      <c r="E159" s="167"/>
      <c r="F159" s="209">
        <v>0</v>
      </c>
      <c r="G159" s="169" t="e">
        <f>+F159/C159*100</f>
        <v>#DIV/0!</v>
      </c>
      <c r="H159" s="169"/>
      <c r="I159" s="159"/>
      <c r="J159" s="159"/>
      <c r="K159" s="159"/>
      <c r="L159" s="159"/>
      <c r="M159" s="159"/>
      <c r="N159" s="159"/>
      <c r="O159" s="159"/>
    </row>
    <row r="160" spans="1:15" ht="25.5" x14ac:dyDescent="0.2">
      <c r="A160" s="163" t="s">
        <v>479</v>
      </c>
      <c r="B160" s="160" t="s">
        <v>478</v>
      </c>
      <c r="C160" s="207">
        <v>0</v>
      </c>
      <c r="D160" s="259"/>
      <c r="E160" s="167"/>
      <c r="F160" s="207">
        <v>0</v>
      </c>
      <c r="G160" s="165" t="e">
        <f>+F160/C160*100</f>
        <v>#DIV/0!</v>
      </c>
      <c r="H160" s="169"/>
      <c r="I160" s="60"/>
      <c r="J160" s="60"/>
      <c r="K160" s="60"/>
      <c r="L160" s="60"/>
      <c r="M160" s="60"/>
      <c r="N160" s="60"/>
      <c r="O160" s="60"/>
    </row>
    <row r="161" spans="1:15" ht="25.5" x14ac:dyDescent="0.2">
      <c r="A161" s="170" t="s">
        <v>480</v>
      </c>
      <c r="B161" s="171" t="s">
        <v>481</v>
      </c>
      <c r="C161" s="209">
        <v>0</v>
      </c>
      <c r="D161" s="259"/>
      <c r="E161" s="167"/>
      <c r="F161" s="209">
        <v>0</v>
      </c>
      <c r="G161" s="169" t="e">
        <f>+F161/C161*100</f>
        <v>#DIV/0!</v>
      </c>
      <c r="H161" s="169"/>
      <c r="I161" s="159"/>
      <c r="J161" s="159"/>
      <c r="K161" s="159"/>
      <c r="L161" s="159"/>
      <c r="M161" s="159"/>
      <c r="N161" s="159"/>
      <c r="O161" s="159"/>
    </row>
    <row r="162" spans="1:15" ht="25.5" x14ac:dyDescent="0.2">
      <c r="A162" s="163" t="s">
        <v>482</v>
      </c>
      <c r="B162" s="160" t="s">
        <v>481</v>
      </c>
      <c r="C162" s="207">
        <v>0</v>
      </c>
      <c r="D162" s="259"/>
      <c r="E162" s="167"/>
      <c r="F162" s="207">
        <v>0</v>
      </c>
      <c r="G162" s="165" t="e">
        <f>+F162/C162*100</f>
        <v>#DIV/0!</v>
      </c>
      <c r="H162" s="169"/>
      <c r="I162" s="60"/>
      <c r="J162" s="60"/>
      <c r="K162" s="60"/>
      <c r="L162" s="60"/>
      <c r="M162" s="60"/>
      <c r="N162" s="60"/>
      <c r="O162" s="60"/>
    </row>
    <row r="163" spans="1:15" x14ac:dyDescent="0.2">
      <c r="C163" s="256"/>
      <c r="H163" s="139"/>
    </row>
    <row r="164" spans="1:15" x14ac:dyDescent="0.2">
      <c r="C164" s="256"/>
    </row>
    <row r="165" spans="1:15" x14ac:dyDescent="0.2">
      <c r="C165" s="256"/>
    </row>
    <row r="166" spans="1:15" x14ac:dyDescent="0.2">
      <c r="A166" s="28" t="s">
        <v>536</v>
      </c>
      <c r="C166" s="256"/>
    </row>
    <row r="167" spans="1:15" x14ac:dyDescent="0.2">
      <c r="A167" s="28" t="s">
        <v>530</v>
      </c>
      <c r="C167" s="256"/>
    </row>
    <row r="168" spans="1:15" x14ac:dyDescent="0.2">
      <c r="A168" s="28" t="s">
        <v>531</v>
      </c>
      <c r="C168" s="256"/>
    </row>
    <row r="169" spans="1:15" x14ac:dyDescent="0.2">
      <c r="A169" s="28" t="s">
        <v>532</v>
      </c>
    </row>
    <row r="170" spans="1:15" x14ac:dyDescent="0.2">
      <c r="A170" s="28" t="s">
        <v>533</v>
      </c>
    </row>
    <row r="171" spans="1:15" x14ac:dyDescent="0.2">
      <c r="A171" s="28" t="s">
        <v>534</v>
      </c>
    </row>
    <row r="172" spans="1:15" x14ac:dyDescent="0.2">
      <c r="A172" s="28" t="s">
        <v>535</v>
      </c>
    </row>
  </sheetData>
  <mergeCells count="5">
    <mergeCell ref="A5:H5"/>
    <mergeCell ref="A3:H3"/>
    <mergeCell ref="A1:H1"/>
    <mergeCell ref="A8:B8"/>
    <mergeCell ref="A7:B7"/>
  </mergeCells>
  <dataValidations count="1">
    <dataValidation type="whole" allowBlank="1" showInputMessage="1" showErrorMessage="1" errorTitle="GREŠKA" error="U ovo polje je dozvoljen unos samo brojčanih vrijednosti (bez decimala!)" sqref="D13 D18 D21 D25:D27 D30 D32:D35 D37:D45 D47 D53 D51 D55 D61 D123 D127 D132 D138" xr:uid="{4319EBEB-7196-48A2-B126-6509093EF05E}">
      <formula1>0</formula1>
      <formula2>10000000000</formula2>
    </dataValidation>
  </dataValidations>
  <pageMargins left="0.25" right="0.25" top="0.75" bottom="0.75" header="0.3" footer="0.3"/>
  <pageSetup paperSize="9" scale="6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1"/>
  <sheetViews>
    <sheetView topLeftCell="A4" zoomScale="85" zoomScaleNormal="85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J20" sqref="J20"/>
    </sheetView>
  </sheetViews>
  <sheetFormatPr defaultRowHeight="12.75" x14ac:dyDescent="0.2"/>
  <cols>
    <col min="1" max="1" width="19" style="28" customWidth="1"/>
    <col min="2" max="2" width="49.5703125" style="31" customWidth="1"/>
    <col min="3" max="3" width="16.42578125" style="32" customWidth="1"/>
    <col min="4" max="5" width="17.7109375" style="33" bestFit="1" customWidth="1"/>
    <col min="6" max="6" width="15.7109375" style="32" customWidth="1"/>
    <col min="7" max="8" width="13" style="32" customWidth="1"/>
    <col min="9" max="9" width="18.42578125" style="32" customWidth="1"/>
    <col min="10" max="10" width="15.28515625" style="28" customWidth="1"/>
    <col min="11" max="11" width="15.42578125" style="28" bestFit="1" customWidth="1"/>
    <col min="12" max="12" width="9.42578125" style="28" bestFit="1" customWidth="1"/>
    <col min="13" max="256" width="9.140625" style="28"/>
    <col min="257" max="257" width="19" style="28" customWidth="1"/>
    <col min="258" max="258" width="57.5703125" style="28" customWidth="1"/>
    <col min="259" max="259" width="16.42578125" style="28" customWidth="1"/>
    <col min="260" max="261" width="17.7109375" style="28" bestFit="1" customWidth="1"/>
    <col min="262" max="262" width="15.7109375" style="28" customWidth="1"/>
    <col min="263" max="263" width="15.7109375" style="28" bestFit="1" customWidth="1"/>
    <col min="264" max="264" width="19.7109375" style="28" customWidth="1"/>
    <col min="265" max="265" width="15.42578125" style="28" bestFit="1" customWidth="1"/>
    <col min="266" max="266" width="9.42578125" style="28" bestFit="1" customWidth="1"/>
    <col min="267" max="267" width="15.42578125" style="28" bestFit="1" customWidth="1"/>
    <col min="268" max="268" width="9.42578125" style="28" bestFit="1" customWidth="1"/>
    <col min="269" max="512" width="9.140625" style="28"/>
    <col min="513" max="513" width="19" style="28" customWidth="1"/>
    <col min="514" max="514" width="57.5703125" style="28" customWidth="1"/>
    <col min="515" max="515" width="16.42578125" style="28" customWidth="1"/>
    <col min="516" max="517" width="17.7109375" style="28" bestFit="1" customWidth="1"/>
    <col min="518" max="518" width="15.7109375" style="28" customWidth="1"/>
    <col min="519" max="519" width="15.7109375" style="28" bestFit="1" customWidth="1"/>
    <col min="520" max="520" width="19.7109375" style="28" customWidth="1"/>
    <col min="521" max="521" width="15.42578125" style="28" bestFit="1" customWidth="1"/>
    <col min="522" max="522" width="9.42578125" style="28" bestFit="1" customWidth="1"/>
    <col min="523" max="523" width="15.42578125" style="28" bestFit="1" customWidth="1"/>
    <col min="524" max="524" width="9.42578125" style="28" bestFit="1" customWidth="1"/>
    <col min="525" max="768" width="9.140625" style="28"/>
    <col min="769" max="769" width="19" style="28" customWidth="1"/>
    <col min="770" max="770" width="57.5703125" style="28" customWidth="1"/>
    <col min="771" max="771" width="16.42578125" style="28" customWidth="1"/>
    <col min="772" max="773" width="17.7109375" style="28" bestFit="1" customWidth="1"/>
    <col min="774" max="774" width="15.7109375" style="28" customWidth="1"/>
    <col min="775" max="775" width="15.7109375" style="28" bestFit="1" customWidth="1"/>
    <col min="776" max="776" width="19.7109375" style="28" customWidth="1"/>
    <col min="777" max="777" width="15.42578125" style="28" bestFit="1" customWidth="1"/>
    <col min="778" max="778" width="9.42578125" style="28" bestFit="1" customWidth="1"/>
    <col min="779" max="779" width="15.42578125" style="28" bestFit="1" customWidth="1"/>
    <col min="780" max="780" width="9.42578125" style="28" bestFit="1" customWidth="1"/>
    <col min="781" max="1024" width="9.140625" style="28"/>
    <col min="1025" max="1025" width="19" style="28" customWidth="1"/>
    <col min="1026" max="1026" width="57.5703125" style="28" customWidth="1"/>
    <col min="1027" max="1027" width="16.42578125" style="28" customWidth="1"/>
    <col min="1028" max="1029" width="17.7109375" style="28" bestFit="1" customWidth="1"/>
    <col min="1030" max="1030" width="15.7109375" style="28" customWidth="1"/>
    <col min="1031" max="1031" width="15.7109375" style="28" bestFit="1" customWidth="1"/>
    <col min="1032" max="1032" width="19.7109375" style="28" customWidth="1"/>
    <col min="1033" max="1033" width="15.42578125" style="28" bestFit="1" customWidth="1"/>
    <col min="1034" max="1034" width="9.42578125" style="28" bestFit="1" customWidth="1"/>
    <col min="1035" max="1035" width="15.42578125" style="28" bestFit="1" customWidth="1"/>
    <col min="1036" max="1036" width="9.42578125" style="28" bestFit="1" customWidth="1"/>
    <col min="1037" max="1280" width="9.140625" style="28"/>
    <col min="1281" max="1281" width="19" style="28" customWidth="1"/>
    <col min="1282" max="1282" width="57.5703125" style="28" customWidth="1"/>
    <col min="1283" max="1283" width="16.42578125" style="28" customWidth="1"/>
    <col min="1284" max="1285" width="17.7109375" style="28" bestFit="1" customWidth="1"/>
    <col min="1286" max="1286" width="15.7109375" style="28" customWidth="1"/>
    <col min="1287" max="1287" width="15.7109375" style="28" bestFit="1" customWidth="1"/>
    <col min="1288" max="1288" width="19.7109375" style="28" customWidth="1"/>
    <col min="1289" max="1289" width="15.42578125" style="28" bestFit="1" customWidth="1"/>
    <col min="1290" max="1290" width="9.42578125" style="28" bestFit="1" customWidth="1"/>
    <col min="1291" max="1291" width="15.42578125" style="28" bestFit="1" customWidth="1"/>
    <col min="1292" max="1292" width="9.42578125" style="28" bestFit="1" customWidth="1"/>
    <col min="1293" max="1536" width="9.140625" style="28"/>
    <col min="1537" max="1537" width="19" style="28" customWidth="1"/>
    <col min="1538" max="1538" width="57.5703125" style="28" customWidth="1"/>
    <col min="1539" max="1539" width="16.42578125" style="28" customWidth="1"/>
    <col min="1540" max="1541" width="17.7109375" style="28" bestFit="1" customWidth="1"/>
    <col min="1542" max="1542" width="15.7109375" style="28" customWidth="1"/>
    <col min="1543" max="1543" width="15.7109375" style="28" bestFit="1" customWidth="1"/>
    <col min="1544" max="1544" width="19.7109375" style="28" customWidth="1"/>
    <col min="1545" max="1545" width="15.42578125" style="28" bestFit="1" customWidth="1"/>
    <col min="1546" max="1546" width="9.42578125" style="28" bestFit="1" customWidth="1"/>
    <col min="1547" max="1547" width="15.42578125" style="28" bestFit="1" customWidth="1"/>
    <col min="1548" max="1548" width="9.42578125" style="28" bestFit="1" customWidth="1"/>
    <col min="1549" max="1792" width="9.140625" style="28"/>
    <col min="1793" max="1793" width="19" style="28" customWidth="1"/>
    <col min="1794" max="1794" width="57.5703125" style="28" customWidth="1"/>
    <col min="1795" max="1795" width="16.42578125" style="28" customWidth="1"/>
    <col min="1796" max="1797" width="17.7109375" style="28" bestFit="1" customWidth="1"/>
    <col min="1798" max="1798" width="15.7109375" style="28" customWidth="1"/>
    <col min="1799" max="1799" width="15.7109375" style="28" bestFit="1" customWidth="1"/>
    <col min="1800" max="1800" width="19.7109375" style="28" customWidth="1"/>
    <col min="1801" max="1801" width="15.42578125" style="28" bestFit="1" customWidth="1"/>
    <col min="1802" max="1802" width="9.42578125" style="28" bestFit="1" customWidth="1"/>
    <col min="1803" max="1803" width="15.42578125" style="28" bestFit="1" customWidth="1"/>
    <col min="1804" max="1804" width="9.42578125" style="28" bestFit="1" customWidth="1"/>
    <col min="1805" max="2048" width="9.140625" style="28"/>
    <col min="2049" max="2049" width="19" style="28" customWidth="1"/>
    <col min="2050" max="2050" width="57.5703125" style="28" customWidth="1"/>
    <col min="2051" max="2051" width="16.42578125" style="28" customWidth="1"/>
    <col min="2052" max="2053" width="17.7109375" style="28" bestFit="1" customWidth="1"/>
    <col min="2054" max="2054" width="15.7109375" style="28" customWidth="1"/>
    <col min="2055" max="2055" width="15.7109375" style="28" bestFit="1" customWidth="1"/>
    <col min="2056" max="2056" width="19.7109375" style="28" customWidth="1"/>
    <col min="2057" max="2057" width="15.42578125" style="28" bestFit="1" customWidth="1"/>
    <col min="2058" max="2058" width="9.42578125" style="28" bestFit="1" customWidth="1"/>
    <col min="2059" max="2059" width="15.42578125" style="28" bestFit="1" customWidth="1"/>
    <col min="2060" max="2060" width="9.42578125" style="28" bestFit="1" customWidth="1"/>
    <col min="2061" max="2304" width="9.140625" style="28"/>
    <col min="2305" max="2305" width="19" style="28" customWidth="1"/>
    <col min="2306" max="2306" width="57.5703125" style="28" customWidth="1"/>
    <col min="2307" max="2307" width="16.42578125" style="28" customWidth="1"/>
    <col min="2308" max="2309" width="17.7109375" style="28" bestFit="1" customWidth="1"/>
    <col min="2310" max="2310" width="15.7109375" style="28" customWidth="1"/>
    <col min="2311" max="2311" width="15.7109375" style="28" bestFit="1" customWidth="1"/>
    <col min="2312" max="2312" width="19.7109375" style="28" customWidth="1"/>
    <col min="2313" max="2313" width="15.42578125" style="28" bestFit="1" customWidth="1"/>
    <col min="2314" max="2314" width="9.42578125" style="28" bestFit="1" customWidth="1"/>
    <col min="2315" max="2315" width="15.42578125" style="28" bestFit="1" customWidth="1"/>
    <col min="2316" max="2316" width="9.42578125" style="28" bestFit="1" customWidth="1"/>
    <col min="2317" max="2560" width="9.140625" style="28"/>
    <col min="2561" max="2561" width="19" style="28" customWidth="1"/>
    <col min="2562" max="2562" width="57.5703125" style="28" customWidth="1"/>
    <col min="2563" max="2563" width="16.42578125" style="28" customWidth="1"/>
    <col min="2564" max="2565" width="17.7109375" style="28" bestFit="1" customWidth="1"/>
    <col min="2566" max="2566" width="15.7109375" style="28" customWidth="1"/>
    <col min="2567" max="2567" width="15.7109375" style="28" bestFit="1" customWidth="1"/>
    <col min="2568" max="2568" width="19.7109375" style="28" customWidth="1"/>
    <col min="2569" max="2569" width="15.42578125" style="28" bestFit="1" customWidth="1"/>
    <col min="2570" max="2570" width="9.42578125" style="28" bestFit="1" customWidth="1"/>
    <col min="2571" max="2571" width="15.42578125" style="28" bestFit="1" customWidth="1"/>
    <col min="2572" max="2572" width="9.42578125" style="28" bestFit="1" customWidth="1"/>
    <col min="2573" max="2816" width="9.140625" style="28"/>
    <col min="2817" max="2817" width="19" style="28" customWidth="1"/>
    <col min="2818" max="2818" width="57.5703125" style="28" customWidth="1"/>
    <col min="2819" max="2819" width="16.42578125" style="28" customWidth="1"/>
    <col min="2820" max="2821" width="17.7109375" style="28" bestFit="1" customWidth="1"/>
    <col min="2822" max="2822" width="15.7109375" style="28" customWidth="1"/>
    <col min="2823" max="2823" width="15.7109375" style="28" bestFit="1" customWidth="1"/>
    <col min="2824" max="2824" width="19.7109375" style="28" customWidth="1"/>
    <col min="2825" max="2825" width="15.42578125" style="28" bestFit="1" customWidth="1"/>
    <col min="2826" max="2826" width="9.42578125" style="28" bestFit="1" customWidth="1"/>
    <col min="2827" max="2827" width="15.42578125" style="28" bestFit="1" customWidth="1"/>
    <col min="2828" max="2828" width="9.42578125" style="28" bestFit="1" customWidth="1"/>
    <col min="2829" max="3072" width="9.140625" style="28"/>
    <col min="3073" max="3073" width="19" style="28" customWidth="1"/>
    <col min="3074" max="3074" width="57.5703125" style="28" customWidth="1"/>
    <col min="3075" max="3075" width="16.42578125" style="28" customWidth="1"/>
    <col min="3076" max="3077" width="17.7109375" style="28" bestFit="1" customWidth="1"/>
    <col min="3078" max="3078" width="15.7109375" style="28" customWidth="1"/>
    <col min="3079" max="3079" width="15.7109375" style="28" bestFit="1" customWidth="1"/>
    <col min="3080" max="3080" width="19.7109375" style="28" customWidth="1"/>
    <col min="3081" max="3081" width="15.42578125" style="28" bestFit="1" customWidth="1"/>
    <col min="3082" max="3082" width="9.42578125" style="28" bestFit="1" customWidth="1"/>
    <col min="3083" max="3083" width="15.42578125" style="28" bestFit="1" customWidth="1"/>
    <col min="3084" max="3084" width="9.42578125" style="28" bestFit="1" customWidth="1"/>
    <col min="3085" max="3328" width="9.140625" style="28"/>
    <col min="3329" max="3329" width="19" style="28" customWidth="1"/>
    <col min="3330" max="3330" width="57.5703125" style="28" customWidth="1"/>
    <col min="3331" max="3331" width="16.42578125" style="28" customWidth="1"/>
    <col min="3332" max="3333" width="17.7109375" style="28" bestFit="1" customWidth="1"/>
    <col min="3334" max="3334" width="15.7109375" style="28" customWidth="1"/>
    <col min="3335" max="3335" width="15.7109375" style="28" bestFit="1" customWidth="1"/>
    <col min="3336" max="3336" width="19.7109375" style="28" customWidth="1"/>
    <col min="3337" max="3337" width="15.42578125" style="28" bestFit="1" customWidth="1"/>
    <col min="3338" max="3338" width="9.42578125" style="28" bestFit="1" customWidth="1"/>
    <col min="3339" max="3339" width="15.42578125" style="28" bestFit="1" customWidth="1"/>
    <col min="3340" max="3340" width="9.42578125" style="28" bestFit="1" customWidth="1"/>
    <col min="3341" max="3584" width="9.140625" style="28"/>
    <col min="3585" max="3585" width="19" style="28" customWidth="1"/>
    <col min="3586" max="3586" width="57.5703125" style="28" customWidth="1"/>
    <col min="3587" max="3587" width="16.42578125" style="28" customWidth="1"/>
    <col min="3588" max="3589" width="17.7109375" style="28" bestFit="1" customWidth="1"/>
    <col min="3590" max="3590" width="15.7109375" style="28" customWidth="1"/>
    <col min="3591" max="3591" width="15.7109375" style="28" bestFit="1" customWidth="1"/>
    <col min="3592" max="3592" width="19.7109375" style="28" customWidth="1"/>
    <col min="3593" max="3593" width="15.42578125" style="28" bestFit="1" customWidth="1"/>
    <col min="3594" max="3594" width="9.42578125" style="28" bestFit="1" customWidth="1"/>
    <col min="3595" max="3595" width="15.42578125" style="28" bestFit="1" customWidth="1"/>
    <col min="3596" max="3596" width="9.42578125" style="28" bestFit="1" customWidth="1"/>
    <col min="3597" max="3840" width="9.140625" style="28"/>
    <col min="3841" max="3841" width="19" style="28" customWidth="1"/>
    <col min="3842" max="3842" width="57.5703125" style="28" customWidth="1"/>
    <col min="3843" max="3843" width="16.42578125" style="28" customWidth="1"/>
    <col min="3844" max="3845" width="17.7109375" style="28" bestFit="1" customWidth="1"/>
    <col min="3846" max="3846" width="15.7109375" style="28" customWidth="1"/>
    <col min="3847" max="3847" width="15.7109375" style="28" bestFit="1" customWidth="1"/>
    <col min="3848" max="3848" width="19.7109375" style="28" customWidth="1"/>
    <col min="3849" max="3849" width="15.42578125" style="28" bestFit="1" customWidth="1"/>
    <col min="3850" max="3850" width="9.42578125" style="28" bestFit="1" customWidth="1"/>
    <col min="3851" max="3851" width="15.42578125" style="28" bestFit="1" customWidth="1"/>
    <col min="3852" max="3852" width="9.42578125" style="28" bestFit="1" customWidth="1"/>
    <col min="3853" max="4096" width="9.140625" style="28"/>
    <col min="4097" max="4097" width="19" style="28" customWidth="1"/>
    <col min="4098" max="4098" width="57.5703125" style="28" customWidth="1"/>
    <col min="4099" max="4099" width="16.42578125" style="28" customWidth="1"/>
    <col min="4100" max="4101" width="17.7109375" style="28" bestFit="1" customWidth="1"/>
    <col min="4102" max="4102" width="15.7109375" style="28" customWidth="1"/>
    <col min="4103" max="4103" width="15.7109375" style="28" bestFit="1" customWidth="1"/>
    <col min="4104" max="4104" width="19.7109375" style="28" customWidth="1"/>
    <col min="4105" max="4105" width="15.42578125" style="28" bestFit="1" customWidth="1"/>
    <col min="4106" max="4106" width="9.42578125" style="28" bestFit="1" customWidth="1"/>
    <col min="4107" max="4107" width="15.42578125" style="28" bestFit="1" customWidth="1"/>
    <col min="4108" max="4108" width="9.42578125" style="28" bestFit="1" customWidth="1"/>
    <col min="4109" max="4352" width="9.140625" style="28"/>
    <col min="4353" max="4353" width="19" style="28" customWidth="1"/>
    <col min="4354" max="4354" width="57.5703125" style="28" customWidth="1"/>
    <col min="4355" max="4355" width="16.42578125" style="28" customWidth="1"/>
    <col min="4356" max="4357" width="17.7109375" style="28" bestFit="1" customWidth="1"/>
    <col min="4358" max="4358" width="15.7109375" style="28" customWidth="1"/>
    <col min="4359" max="4359" width="15.7109375" style="28" bestFit="1" customWidth="1"/>
    <col min="4360" max="4360" width="19.7109375" style="28" customWidth="1"/>
    <col min="4361" max="4361" width="15.42578125" style="28" bestFit="1" customWidth="1"/>
    <col min="4362" max="4362" width="9.42578125" style="28" bestFit="1" customWidth="1"/>
    <col min="4363" max="4363" width="15.42578125" style="28" bestFit="1" customWidth="1"/>
    <col min="4364" max="4364" width="9.42578125" style="28" bestFit="1" customWidth="1"/>
    <col min="4365" max="4608" width="9.140625" style="28"/>
    <col min="4609" max="4609" width="19" style="28" customWidth="1"/>
    <col min="4610" max="4610" width="57.5703125" style="28" customWidth="1"/>
    <col min="4611" max="4611" width="16.42578125" style="28" customWidth="1"/>
    <col min="4612" max="4613" width="17.7109375" style="28" bestFit="1" customWidth="1"/>
    <col min="4614" max="4614" width="15.7109375" style="28" customWidth="1"/>
    <col min="4615" max="4615" width="15.7109375" style="28" bestFit="1" customWidth="1"/>
    <col min="4616" max="4616" width="19.7109375" style="28" customWidth="1"/>
    <col min="4617" max="4617" width="15.42578125" style="28" bestFit="1" customWidth="1"/>
    <col min="4618" max="4618" width="9.42578125" style="28" bestFit="1" customWidth="1"/>
    <col min="4619" max="4619" width="15.42578125" style="28" bestFit="1" customWidth="1"/>
    <col min="4620" max="4620" width="9.42578125" style="28" bestFit="1" customWidth="1"/>
    <col min="4621" max="4864" width="9.140625" style="28"/>
    <col min="4865" max="4865" width="19" style="28" customWidth="1"/>
    <col min="4866" max="4866" width="57.5703125" style="28" customWidth="1"/>
    <col min="4867" max="4867" width="16.42578125" style="28" customWidth="1"/>
    <col min="4868" max="4869" width="17.7109375" style="28" bestFit="1" customWidth="1"/>
    <col min="4870" max="4870" width="15.7109375" style="28" customWidth="1"/>
    <col min="4871" max="4871" width="15.7109375" style="28" bestFit="1" customWidth="1"/>
    <col min="4872" max="4872" width="19.7109375" style="28" customWidth="1"/>
    <col min="4873" max="4873" width="15.42578125" style="28" bestFit="1" customWidth="1"/>
    <col min="4874" max="4874" width="9.42578125" style="28" bestFit="1" customWidth="1"/>
    <col min="4875" max="4875" width="15.42578125" style="28" bestFit="1" customWidth="1"/>
    <col min="4876" max="4876" width="9.42578125" style="28" bestFit="1" customWidth="1"/>
    <col min="4877" max="5120" width="9.140625" style="28"/>
    <col min="5121" max="5121" width="19" style="28" customWidth="1"/>
    <col min="5122" max="5122" width="57.5703125" style="28" customWidth="1"/>
    <col min="5123" max="5123" width="16.42578125" style="28" customWidth="1"/>
    <col min="5124" max="5125" width="17.7109375" style="28" bestFit="1" customWidth="1"/>
    <col min="5126" max="5126" width="15.7109375" style="28" customWidth="1"/>
    <col min="5127" max="5127" width="15.7109375" style="28" bestFit="1" customWidth="1"/>
    <col min="5128" max="5128" width="19.7109375" style="28" customWidth="1"/>
    <col min="5129" max="5129" width="15.42578125" style="28" bestFit="1" customWidth="1"/>
    <col min="5130" max="5130" width="9.42578125" style="28" bestFit="1" customWidth="1"/>
    <col min="5131" max="5131" width="15.42578125" style="28" bestFit="1" customWidth="1"/>
    <col min="5132" max="5132" width="9.42578125" style="28" bestFit="1" customWidth="1"/>
    <col min="5133" max="5376" width="9.140625" style="28"/>
    <col min="5377" max="5377" width="19" style="28" customWidth="1"/>
    <col min="5378" max="5378" width="57.5703125" style="28" customWidth="1"/>
    <col min="5379" max="5379" width="16.42578125" style="28" customWidth="1"/>
    <col min="5380" max="5381" width="17.7109375" style="28" bestFit="1" customWidth="1"/>
    <col min="5382" max="5382" width="15.7109375" style="28" customWidth="1"/>
    <col min="5383" max="5383" width="15.7109375" style="28" bestFit="1" customWidth="1"/>
    <col min="5384" max="5384" width="19.7109375" style="28" customWidth="1"/>
    <col min="5385" max="5385" width="15.42578125" style="28" bestFit="1" customWidth="1"/>
    <col min="5386" max="5386" width="9.42578125" style="28" bestFit="1" customWidth="1"/>
    <col min="5387" max="5387" width="15.42578125" style="28" bestFit="1" customWidth="1"/>
    <col min="5388" max="5388" width="9.42578125" style="28" bestFit="1" customWidth="1"/>
    <col min="5389" max="5632" width="9.140625" style="28"/>
    <col min="5633" max="5633" width="19" style="28" customWidth="1"/>
    <col min="5634" max="5634" width="57.5703125" style="28" customWidth="1"/>
    <col min="5635" max="5635" width="16.42578125" style="28" customWidth="1"/>
    <col min="5636" max="5637" width="17.7109375" style="28" bestFit="1" customWidth="1"/>
    <col min="5638" max="5638" width="15.7109375" style="28" customWidth="1"/>
    <col min="5639" max="5639" width="15.7109375" style="28" bestFit="1" customWidth="1"/>
    <col min="5640" max="5640" width="19.7109375" style="28" customWidth="1"/>
    <col min="5641" max="5641" width="15.42578125" style="28" bestFit="1" customWidth="1"/>
    <col min="5642" max="5642" width="9.42578125" style="28" bestFit="1" customWidth="1"/>
    <col min="5643" max="5643" width="15.42578125" style="28" bestFit="1" customWidth="1"/>
    <col min="5644" max="5644" width="9.42578125" style="28" bestFit="1" customWidth="1"/>
    <col min="5645" max="5888" width="9.140625" style="28"/>
    <col min="5889" max="5889" width="19" style="28" customWidth="1"/>
    <col min="5890" max="5890" width="57.5703125" style="28" customWidth="1"/>
    <col min="5891" max="5891" width="16.42578125" style="28" customWidth="1"/>
    <col min="5892" max="5893" width="17.7109375" style="28" bestFit="1" customWidth="1"/>
    <col min="5894" max="5894" width="15.7109375" style="28" customWidth="1"/>
    <col min="5895" max="5895" width="15.7109375" style="28" bestFit="1" customWidth="1"/>
    <col min="5896" max="5896" width="19.7109375" style="28" customWidth="1"/>
    <col min="5897" max="5897" width="15.42578125" style="28" bestFit="1" customWidth="1"/>
    <col min="5898" max="5898" width="9.42578125" style="28" bestFit="1" customWidth="1"/>
    <col min="5899" max="5899" width="15.42578125" style="28" bestFit="1" customWidth="1"/>
    <col min="5900" max="5900" width="9.42578125" style="28" bestFit="1" customWidth="1"/>
    <col min="5901" max="6144" width="9.140625" style="28"/>
    <col min="6145" max="6145" width="19" style="28" customWidth="1"/>
    <col min="6146" max="6146" width="57.5703125" style="28" customWidth="1"/>
    <col min="6147" max="6147" width="16.42578125" style="28" customWidth="1"/>
    <col min="6148" max="6149" width="17.7109375" style="28" bestFit="1" customWidth="1"/>
    <col min="6150" max="6150" width="15.7109375" style="28" customWidth="1"/>
    <col min="6151" max="6151" width="15.7109375" style="28" bestFit="1" customWidth="1"/>
    <col min="6152" max="6152" width="19.7109375" style="28" customWidth="1"/>
    <col min="6153" max="6153" width="15.42578125" style="28" bestFit="1" customWidth="1"/>
    <col min="6154" max="6154" width="9.42578125" style="28" bestFit="1" customWidth="1"/>
    <col min="6155" max="6155" width="15.42578125" style="28" bestFit="1" customWidth="1"/>
    <col min="6156" max="6156" width="9.42578125" style="28" bestFit="1" customWidth="1"/>
    <col min="6157" max="6400" width="9.140625" style="28"/>
    <col min="6401" max="6401" width="19" style="28" customWidth="1"/>
    <col min="6402" max="6402" width="57.5703125" style="28" customWidth="1"/>
    <col min="6403" max="6403" width="16.42578125" style="28" customWidth="1"/>
    <col min="6404" max="6405" width="17.7109375" style="28" bestFit="1" customWidth="1"/>
    <col min="6406" max="6406" width="15.7109375" style="28" customWidth="1"/>
    <col min="6407" max="6407" width="15.7109375" style="28" bestFit="1" customWidth="1"/>
    <col min="6408" max="6408" width="19.7109375" style="28" customWidth="1"/>
    <col min="6409" max="6409" width="15.42578125" style="28" bestFit="1" customWidth="1"/>
    <col min="6410" max="6410" width="9.42578125" style="28" bestFit="1" customWidth="1"/>
    <col min="6411" max="6411" width="15.42578125" style="28" bestFit="1" customWidth="1"/>
    <col min="6412" max="6412" width="9.42578125" style="28" bestFit="1" customWidth="1"/>
    <col min="6413" max="6656" width="9.140625" style="28"/>
    <col min="6657" max="6657" width="19" style="28" customWidth="1"/>
    <col min="6658" max="6658" width="57.5703125" style="28" customWidth="1"/>
    <col min="6659" max="6659" width="16.42578125" style="28" customWidth="1"/>
    <col min="6660" max="6661" width="17.7109375" style="28" bestFit="1" customWidth="1"/>
    <col min="6662" max="6662" width="15.7109375" style="28" customWidth="1"/>
    <col min="6663" max="6663" width="15.7109375" style="28" bestFit="1" customWidth="1"/>
    <col min="6664" max="6664" width="19.7109375" style="28" customWidth="1"/>
    <col min="6665" max="6665" width="15.42578125" style="28" bestFit="1" customWidth="1"/>
    <col min="6666" max="6666" width="9.42578125" style="28" bestFit="1" customWidth="1"/>
    <col min="6667" max="6667" width="15.42578125" style="28" bestFit="1" customWidth="1"/>
    <col min="6668" max="6668" width="9.42578125" style="28" bestFit="1" customWidth="1"/>
    <col min="6669" max="6912" width="9.140625" style="28"/>
    <col min="6913" max="6913" width="19" style="28" customWidth="1"/>
    <col min="6914" max="6914" width="57.5703125" style="28" customWidth="1"/>
    <col min="6915" max="6915" width="16.42578125" style="28" customWidth="1"/>
    <col min="6916" max="6917" width="17.7109375" style="28" bestFit="1" customWidth="1"/>
    <col min="6918" max="6918" width="15.7109375" style="28" customWidth="1"/>
    <col min="6919" max="6919" width="15.7109375" style="28" bestFit="1" customWidth="1"/>
    <col min="6920" max="6920" width="19.7109375" style="28" customWidth="1"/>
    <col min="6921" max="6921" width="15.42578125" style="28" bestFit="1" customWidth="1"/>
    <col min="6922" max="6922" width="9.42578125" style="28" bestFit="1" customWidth="1"/>
    <col min="6923" max="6923" width="15.42578125" style="28" bestFit="1" customWidth="1"/>
    <col min="6924" max="6924" width="9.42578125" style="28" bestFit="1" customWidth="1"/>
    <col min="6925" max="7168" width="9.140625" style="28"/>
    <col min="7169" max="7169" width="19" style="28" customWidth="1"/>
    <col min="7170" max="7170" width="57.5703125" style="28" customWidth="1"/>
    <col min="7171" max="7171" width="16.42578125" style="28" customWidth="1"/>
    <col min="7172" max="7173" width="17.7109375" style="28" bestFit="1" customWidth="1"/>
    <col min="7174" max="7174" width="15.7109375" style="28" customWidth="1"/>
    <col min="7175" max="7175" width="15.7109375" style="28" bestFit="1" customWidth="1"/>
    <col min="7176" max="7176" width="19.7109375" style="28" customWidth="1"/>
    <col min="7177" max="7177" width="15.42578125" style="28" bestFit="1" customWidth="1"/>
    <col min="7178" max="7178" width="9.42578125" style="28" bestFit="1" customWidth="1"/>
    <col min="7179" max="7179" width="15.42578125" style="28" bestFit="1" customWidth="1"/>
    <col min="7180" max="7180" width="9.42578125" style="28" bestFit="1" customWidth="1"/>
    <col min="7181" max="7424" width="9.140625" style="28"/>
    <col min="7425" max="7425" width="19" style="28" customWidth="1"/>
    <col min="7426" max="7426" width="57.5703125" style="28" customWidth="1"/>
    <col min="7427" max="7427" width="16.42578125" style="28" customWidth="1"/>
    <col min="7428" max="7429" width="17.7109375" style="28" bestFit="1" customWidth="1"/>
    <col min="7430" max="7430" width="15.7109375" style="28" customWidth="1"/>
    <col min="7431" max="7431" width="15.7109375" style="28" bestFit="1" customWidth="1"/>
    <col min="7432" max="7432" width="19.7109375" style="28" customWidth="1"/>
    <col min="7433" max="7433" width="15.42578125" style="28" bestFit="1" customWidth="1"/>
    <col min="7434" max="7434" width="9.42578125" style="28" bestFit="1" customWidth="1"/>
    <col min="7435" max="7435" width="15.42578125" style="28" bestFit="1" customWidth="1"/>
    <col min="7436" max="7436" width="9.42578125" style="28" bestFit="1" customWidth="1"/>
    <col min="7437" max="7680" width="9.140625" style="28"/>
    <col min="7681" max="7681" width="19" style="28" customWidth="1"/>
    <col min="7682" max="7682" width="57.5703125" style="28" customWidth="1"/>
    <col min="7683" max="7683" width="16.42578125" style="28" customWidth="1"/>
    <col min="7684" max="7685" width="17.7109375" style="28" bestFit="1" customWidth="1"/>
    <col min="7686" max="7686" width="15.7109375" style="28" customWidth="1"/>
    <col min="7687" max="7687" width="15.7109375" style="28" bestFit="1" customWidth="1"/>
    <col min="7688" max="7688" width="19.7109375" style="28" customWidth="1"/>
    <col min="7689" max="7689" width="15.42578125" style="28" bestFit="1" customWidth="1"/>
    <col min="7690" max="7690" width="9.42578125" style="28" bestFit="1" customWidth="1"/>
    <col min="7691" max="7691" width="15.42578125" style="28" bestFit="1" customWidth="1"/>
    <col min="7692" max="7692" width="9.42578125" style="28" bestFit="1" customWidth="1"/>
    <col min="7693" max="7936" width="9.140625" style="28"/>
    <col min="7937" max="7937" width="19" style="28" customWidth="1"/>
    <col min="7938" max="7938" width="57.5703125" style="28" customWidth="1"/>
    <col min="7939" max="7939" width="16.42578125" style="28" customWidth="1"/>
    <col min="7940" max="7941" width="17.7109375" style="28" bestFit="1" customWidth="1"/>
    <col min="7942" max="7942" width="15.7109375" style="28" customWidth="1"/>
    <col min="7943" max="7943" width="15.7109375" style="28" bestFit="1" customWidth="1"/>
    <col min="7944" max="7944" width="19.7109375" style="28" customWidth="1"/>
    <col min="7945" max="7945" width="15.42578125" style="28" bestFit="1" customWidth="1"/>
    <col min="7946" max="7946" width="9.42578125" style="28" bestFit="1" customWidth="1"/>
    <col min="7947" max="7947" width="15.42578125" style="28" bestFit="1" customWidth="1"/>
    <col min="7948" max="7948" width="9.42578125" style="28" bestFit="1" customWidth="1"/>
    <col min="7949" max="8192" width="9.140625" style="28"/>
    <col min="8193" max="8193" width="19" style="28" customWidth="1"/>
    <col min="8194" max="8194" width="57.5703125" style="28" customWidth="1"/>
    <col min="8195" max="8195" width="16.42578125" style="28" customWidth="1"/>
    <col min="8196" max="8197" width="17.7109375" style="28" bestFit="1" customWidth="1"/>
    <col min="8198" max="8198" width="15.7109375" style="28" customWidth="1"/>
    <col min="8199" max="8199" width="15.7109375" style="28" bestFit="1" customWidth="1"/>
    <col min="8200" max="8200" width="19.7109375" style="28" customWidth="1"/>
    <col min="8201" max="8201" width="15.42578125" style="28" bestFit="1" customWidth="1"/>
    <col min="8202" max="8202" width="9.42578125" style="28" bestFit="1" customWidth="1"/>
    <col min="8203" max="8203" width="15.42578125" style="28" bestFit="1" customWidth="1"/>
    <col min="8204" max="8204" width="9.42578125" style="28" bestFit="1" customWidth="1"/>
    <col min="8205" max="8448" width="9.140625" style="28"/>
    <col min="8449" max="8449" width="19" style="28" customWidth="1"/>
    <col min="8450" max="8450" width="57.5703125" style="28" customWidth="1"/>
    <col min="8451" max="8451" width="16.42578125" style="28" customWidth="1"/>
    <col min="8452" max="8453" width="17.7109375" style="28" bestFit="1" customWidth="1"/>
    <col min="8454" max="8454" width="15.7109375" style="28" customWidth="1"/>
    <col min="8455" max="8455" width="15.7109375" style="28" bestFit="1" customWidth="1"/>
    <col min="8456" max="8456" width="19.7109375" style="28" customWidth="1"/>
    <col min="8457" max="8457" width="15.42578125" style="28" bestFit="1" customWidth="1"/>
    <col min="8458" max="8458" width="9.42578125" style="28" bestFit="1" customWidth="1"/>
    <col min="8459" max="8459" width="15.42578125" style="28" bestFit="1" customWidth="1"/>
    <col min="8460" max="8460" width="9.42578125" style="28" bestFit="1" customWidth="1"/>
    <col min="8461" max="8704" width="9.140625" style="28"/>
    <col min="8705" max="8705" width="19" style="28" customWidth="1"/>
    <col min="8706" max="8706" width="57.5703125" style="28" customWidth="1"/>
    <col min="8707" max="8707" width="16.42578125" style="28" customWidth="1"/>
    <col min="8708" max="8709" width="17.7109375" style="28" bestFit="1" customWidth="1"/>
    <col min="8710" max="8710" width="15.7109375" style="28" customWidth="1"/>
    <col min="8711" max="8711" width="15.7109375" style="28" bestFit="1" customWidth="1"/>
    <col min="8712" max="8712" width="19.7109375" style="28" customWidth="1"/>
    <col min="8713" max="8713" width="15.42578125" style="28" bestFit="1" customWidth="1"/>
    <col min="8714" max="8714" width="9.42578125" style="28" bestFit="1" customWidth="1"/>
    <col min="8715" max="8715" width="15.42578125" style="28" bestFit="1" customWidth="1"/>
    <col min="8716" max="8716" width="9.42578125" style="28" bestFit="1" customWidth="1"/>
    <col min="8717" max="8960" width="9.140625" style="28"/>
    <col min="8961" max="8961" width="19" style="28" customWidth="1"/>
    <col min="8962" max="8962" width="57.5703125" style="28" customWidth="1"/>
    <col min="8963" max="8963" width="16.42578125" style="28" customWidth="1"/>
    <col min="8964" max="8965" width="17.7109375" style="28" bestFit="1" customWidth="1"/>
    <col min="8966" max="8966" width="15.7109375" style="28" customWidth="1"/>
    <col min="8967" max="8967" width="15.7109375" style="28" bestFit="1" customWidth="1"/>
    <col min="8968" max="8968" width="19.7109375" style="28" customWidth="1"/>
    <col min="8969" max="8969" width="15.42578125" style="28" bestFit="1" customWidth="1"/>
    <col min="8970" max="8970" width="9.42578125" style="28" bestFit="1" customWidth="1"/>
    <col min="8971" max="8971" width="15.42578125" style="28" bestFit="1" customWidth="1"/>
    <col min="8972" max="8972" width="9.42578125" style="28" bestFit="1" customWidth="1"/>
    <col min="8973" max="9216" width="9.140625" style="28"/>
    <col min="9217" max="9217" width="19" style="28" customWidth="1"/>
    <col min="9218" max="9218" width="57.5703125" style="28" customWidth="1"/>
    <col min="9219" max="9219" width="16.42578125" style="28" customWidth="1"/>
    <col min="9220" max="9221" width="17.7109375" style="28" bestFit="1" customWidth="1"/>
    <col min="9222" max="9222" width="15.7109375" style="28" customWidth="1"/>
    <col min="9223" max="9223" width="15.7109375" style="28" bestFit="1" customWidth="1"/>
    <col min="9224" max="9224" width="19.7109375" style="28" customWidth="1"/>
    <col min="9225" max="9225" width="15.42578125" style="28" bestFit="1" customWidth="1"/>
    <col min="9226" max="9226" width="9.42578125" style="28" bestFit="1" customWidth="1"/>
    <col min="9227" max="9227" width="15.42578125" style="28" bestFit="1" customWidth="1"/>
    <col min="9228" max="9228" width="9.42578125" style="28" bestFit="1" customWidth="1"/>
    <col min="9229" max="9472" width="9.140625" style="28"/>
    <col min="9473" max="9473" width="19" style="28" customWidth="1"/>
    <col min="9474" max="9474" width="57.5703125" style="28" customWidth="1"/>
    <col min="9475" max="9475" width="16.42578125" style="28" customWidth="1"/>
    <col min="9476" max="9477" width="17.7109375" style="28" bestFit="1" customWidth="1"/>
    <col min="9478" max="9478" width="15.7109375" style="28" customWidth="1"/>
    <col min="9479" max="9479" width="15.7109375" style="28" bestFit="1" customWidth="1"/>
    <col min="9480" max="9480" width="19.7109375" style="28" customWidth="1"/>
    <col min="9481" max="9481" width="15.42578125" style="28" bestFit="1" customWidth="1"/>
    <col min="9482" max="9482" width="9.42578125" style="28" bestFit="1" customWidth="1"/>
    <col min="9483" max="9483" width="15.42578125" style="28" bestFit="1" customWidth="1"/>
    <col min="9484" max="9484" width="9.42578125" style="28" bestFit="1" customWidth="1"/>
    <col min="9485" max="9728" width="9.140625" style="28"/>
    <col min="9729" max="9729" width="19" style="28" customWidth="1"/>
    <col min="9730" max="9730" width="57.5703125" style="28" customWidth="1"/>
    <col min="9731" max="9731" width="16.42578125" style="28" customWidth="1"/>
    <col min="9732" max="9733" width="17.7109375" style="28" bestFit="1" customWidth="1"/>
    <col min="9734" max="9734" width="15.7109375" style="28" customWidth="1"/>
    <col min="9735" max="9735" width="15.7109375" style="28" bestFit="1" customWidth="1"/>
    <col min="9736" max="9736" width="19.7109375" style="28" customWidth="1"/>
    <col min="9737" max="9737" width="15.42578125" style="28" bestFit="1" customWidth="1"/>
    <col min="9738" max="9738" width="9.42578125" style="28" bestFit="1" customWidth="1"/>
    <col min="9739" max="9739" width="15.42578125" style="28" bestFit="1" customWidth="1"/>
    <col min="9740" max="9740" width="9.42578125" style="28" bestFit="1" customWidth="1"/>
    <col min="9741" max="9984" width="9.140625" style="28"/>
    <col min="9985" max="9985" width="19" style="28" customWidth="1"/>
    <col min="9986" max="9986" width="57.5703125" style="28" customWidth="1"/>
    <col min="9987" max="9987" width="16.42578125" style="28" customWidth="1"/>
    <col min="9988" max="9989" width="17.7109375" style="28" bestFit="1" customWidth="1"/>
    <col min="9990" max="9990" width="15.7109375" style="28" customWidth="1"/>
    <col min="9991" max="9991" width="15.7109375" style="28" bestFit="1" customWidth="1"/>
    <col min="9992" max="9992" width="19.7109375" style="28" customWidth="1"/>
    <col min="9993" max="9993" width="15.42578125" style="28" bestFit="1" customWidth="1"/>
    <col min="9994" max="9994" width="9.42578125" style="28" bestFit="1" customWidth="1"/>
    <col min="9995" max="9995" width="15.42578125" style="28" bestFit="1" customWidth="1"/>
    <col min="9996" max="9996" width="9.42578125" style="28" bestFit="1" customWidth="1"/>
    <col min="9997" max="10240" width="9.140625" style="28"/>
    <col min="10241" max="10241" width="19" style="28" customWidth="1"/>
    <col min="10242" max="10242" width="57.5703125" style="28" customWidth="1"/>
    <col min="10243" max="10243" width="16.42578125" style="28" customWidth="1"/>
    <col min="10244" max="10245" width="17.7109375" style="28" bestFit="1" customWidth="1"/>
    <col min="10246" max="10246" width="15.7109375" style="28" customWidth="1"/>
    <col min="10247" max="10247" width="15.7109375" style="28" bestFit="1" customWidth="1"/>
    <col min="10248" max="10248" width="19.7109375" style="28" customWidth="1"/>
    <col min="10249" max="10249" width="15.42578125" style="28" bestFit="1" customWidth="1"/>
    <col min="10250" max="10250" width="9.42578125" style="28" bestFit="1" customWidth="1"/>
    <col min="10251" max="10251" width="15.42578125" style="28" bestFit="1" customWidth="1"/>
    <col min="10252" max="10252" width="9.42578125" style="28" bestFit="1" customWidth="1"/>
    <col min="10253" max="10496" width="9.140625" style="28"/>
    <col min="10497" max="10497" width="19" style="28" customWidth="1"/>
    <col min="10498" max="10498" width="57.5703125" style="28" customWidth="1"/>
    <col min="10499" max="10499" width="16.42578125" style="28" customWidth="1"/>
    <col min="10500" max="10501" width="17.7109375" style="28" bestFit="1" customWidth="1"/>
    <col min="10502" max="10502" width="15.7109375" style="28" customWidth="1"/>
    <col min="10503" max="10503" width="15.7109375" style="28" bestFit="1" customWidth="1"/>
    <col min="10504" max="10504" width="19.7109375" style="28" customWidth="1"/>
    <col min="10505" max="10505" width="15.42578125" style="28" bestFit="1" customWidth="1"/>
    <col min="10506" max="10506" width="9.42578125" style="28" bestFit="1" customWidth="1"/>
    <col min="10507" max="10507" width="15.42578125" style="28" bestFit="1" customWidth="1"/>
    <col min="10508" max="10508" width="9.42578125" style="28" bestFit="1" customWidth="1"/>
    <col min="10509" max="10752" width="9.140625" style="28"/>
    <col min="10753" max="10753" width="19" style="28" customWidth="1"/>
    <col min="10754" max="10754" width="57.5703125" style="28" customWidth="1"/>
    <col min="10755" max="10755" width="16.42578125" style="28" customWidth="1"/>
    <col min="10756" max="10757" width="17.7109375" style="28" bestFit="1" customWidth="1"/>
    <col min="10758" max="10758" width="15.7109375" style="28" customWidth="1"/>
    <col min="10759" max="10759" width="15.7109375" style="28" bestFit="1" customWidth="1"/>
    <col min="10760" max="10760" width="19.7109375" style="28" customWidth="1"/>
    <col min="10761" max="10761" width="15.42578125" style="28" bestFit="1" customWidth="1"/>
    <col min="10762" max="10762" width="9.42578125" style="28" bestFit="1" customWidth="1"/>
    <col min="10763" max="10763" width="15.42578125" style="28" bestFit="1" customWidth="1"/>
    <col min="10764" max="10764" width="9.42578125" style="28" bestFit="1" customWidth="1"/>
    <col min="10765" max="11008" width="9.140625" style="28"/>
    <col min="11009" max="11009" width="19" style="28" customWidth="1"/>
    <col min="11010" max="11010" width="57.5703125" style="28" customWidth="1"/>
    <col min="11011" max="11011" width="16.42578125" style="28" customWidth="1"/>
    <col min="11012" max="11013" width="17.7109375" style="28" bestFit="1" customWidth="1"/>
    <col min="11014" max="11014" width="15.7109375" style="28" customWidth="1"/>
    <col min="11015" max="11015" width="15.7109375" style="28" bestFit="1" customWidth="1"/>
    <col min="11016" max="11016" width="19.7109375" style="28" customWidth="1"/>
    <col min="11017" max="11017" width="15.42578125" style="28" bestFit="1" customWidth="1"/>
    <col min="11018" max="11018" width="9.42578125" style="28" bestFit="1" customWidth="1"/>
    <col min="11019" max="11019" width="15.42578125" style="28" bestFit="1" customWidth="1"/>
    <col min="11020" max="11020" width="9.42578125" style="28" bestFit="1" customWidth="1"/>
    <col min="11021" max="11264" width="9.140625" style="28"/>
    <col min="11265" max="11265" width="19" style="28" customWidth="1"/>
    <col min="11266" max="11266" width="57.5703125" style="28" customWidth="1"/>
    <col min="11267" max="11267" width="16.42578125" style="28" customWidth="1"/>
    <col min="11268" max="11269" width="17.7109375" style="28" bestFit="1" customWidth="1"/>
    <col min="11270" max="11270" width="15.7109375" style="28" customWidth="1"/>
    <col min="11271" max="11271" width="15.7109375" style="28" bestFit="1" customWidth="1"/>
    <col min="11272" max="11272" width="19.7109375" style="28" customWidth="1"/>
    <col min="11273" max="11273" width="15.42578125" style="28" bestFit="1" customWidth="1"/>
    <col min="11274" max="11274" width="9.42578125" style="28" bestFit="1" customWidth="1"/>
    <col min="11275" max="11275" width="15.42578125" style="28" bestFit="1" customWidth="1"/>
    <col min="11276" max="11276" width="9.42578125" style="28" bestFit="1" customWidth="1"/>
    <col min="11277" max="11520" width="9.140625" style="28"/>
    <col min="11521" max="11521" width="19" style="28" customWidth="1"/>
    <col min="11522" max="11522" width="57.5703125" style="28" customWidth="1"/>
    <col min="11523" max="11523" width="16.42578125" style="28" customWidth="1"/>
    <col min="11524" max="11525" width="17.7109375" style="28" bestFit="1" customWidth="1"/>
    <col min="11526" max="11526" width="15.7109375" style="28" customWidth="1"/>
    <col min="11527" max="11527" width="15.7109375" style="28" bestFit="1" customWidth="1"/>
    <col min="11528" max="11528" width="19.7109375" style="28" customWidth="1"/>
    <col min="11529" max="11529" width="15.42578125" style="28" bestFit="1" customWidth="1"/>
    <col min="11530" max="11530" width="9.42578125" style="28" bestFit="1" customWidth="1"/>
    <col min="11531" max="11531" width="15.42578125" style="28" bestFit="1" customWidth="1"/>
    <col min="11532" max="11532" width="9.42578125" style="28" bestFit="1" customWidth="1"/>
    <col min="11533" max="11776" width="9.140625" style="28"/>
    <col min="11777" max="11777" width="19" style="28" customWidth="1"/>
    <col min="11778" max="11778" width="57.5703125" style="28" customWidth="1"/>
    <col min="11779" max="11779" width="16.42578125" style="28" customWidth="1"/>
    <col min="11780" max="11781" width="17.7109375" style="28" bestFit="1" customWidth="1"/>
    <col min="11782" max="11782" width="15.7109375" style="28" customWidth="1"/>
    <col min="11783" max="11783" width="15.7109375" style="28" bestFit="1" customWidth="1"/>
    <col min="11784" max="11784" width="19.7109375" style="28" customWidth="1"/>
    <col min="11785" max="11785" width="15.42578125" style="28" bestFit="1" customWidth="1"/>
    <col min="11786" max="11786" width="9.42578125" style="28" bestFit="1" customWidth="1"/>
    <col min="11787" max="11787" width="15.42578125" style="28" bestFit="1" customWidth="1"/>
    <col min="11788" max="11788" width="9.42578125" style="28" bestFit="1" customWidth="1"/>
    <col min="11789" max="12032" width="9.140625" style="28"/>
    <col min="12033" max="12033" width="19" style="28" customWidth="1"/>
    <col min="12034" max="12034" width="57.5703125" style="28" customWidth="1"/>
    <col min="12035" max="12035" width="16.42578125" style="28" customWidth="1"/>
    <col min="12036" max="12037" width="17.7109375" style="28" bestFit="1" customWidth="1"/>
    <col min="12038" max="12038" width="15.7109375" style="28" customWidth="1"/>
    <col min="12039" max="12039" width="15.7109375" style="28" bestFit="1" customWidth="1"/>
    <col min="12040" max="12040" width="19.7109375" style="28" customWidth="1"/>
    <col min="12041" max="12041" width="15.42578125" style="28" bestFit="1" customWidth="1"/>
    <col min="12042" max="12042" width="9.42578125" style="28" bestFit="1" customWidth="1"/>
    <col min="12043" max="12043" width="15.42578125" style="28" bestFit="1" customWidth="1"/>
    <col min="12044" max="12044" width="9.42578125" style="28" bestFit="1" customWidth="1"/>
    <col min="12045" max="12288" width="9.140625" style="28"/>
    <col min="12289" max="12289" width="19" style="28" customWidth="1"/>
    <col min="12290" max="12290" width="57.5703125" style="28" customWidth="1"/>
    <col min="12291" max="12291" width="16.42578125" style="28" customWidth="1"/>
    <col min="12292" max="12293" width="17.7109375" style="28" bestFit="1" customWidth="1"/>
    <col min="12294" max="12294" width="15.7109375" style="28" customWidth="1"/>
    <col min="12295" max="12295" width="15.7109375" style="28" bestFit="1" customWidth="1"/>
    <col min="12296" max="12296" width="19.7109375" style="28" customWidth="1"/>
    <col min="12297" max="12297" width="15.42578125" style="28" bestFit="1" customWidth="1"/>
    <col min="12298" max="12298" width="9.42578125" style="28" bestFit="1" customWidth="1"/>
    <col min="12299" max="12299" width="15.42578125" style="28" bestFit="1" customWidth="1"/>
    <col min="12300" max="12300" width="9.42578125" style="28" bestFit="1" customWidth="1"/>
    <col min="12301" max="12544" width="9.140625" style="28"/>
    <col min="12545" max="12545" width="19" style="28" customWidth="1"/>
    <col min="12546" max="12546" width="57.5703125" style="28" customWidth="1"/>
    <col min="12547" max="12547" width="16.42578125" style="28" customWidth="1"/>
    <col min="12548" max="12549" width="17.7109375" style="28" bestFit="1" customWidth="1"/>
    <col min="12550" max="12550" width="15.7109375" style="28" customWidth="1"/>
    <col min="12551" max="12551" width="15.7109375" style="28" bestFit="1" customWidth="1"/>
    <col min="12552" max="12552" width="19.7109375" style="28" customWidth="1"/>
    <col min="12553" max="12553" width="15.42578125" style="28" bestFit="1" customWidth="1"/>
    <col min="12554" max="12554" width="9.42578125" style="28" bestFit="1" customWidth="1"/>
    <col min="12555" max="12555" width="15.42578125" style="28" bestFit="1" customWidth="1"/>
    <col min="12556" max="12556" width="9.42578125" style="28" bestFit="1" customWidth="1"/>
    <col min="12557" max="12800" width="9.140625" style="28"/>
    <col min="12801" max="12801" width="19" style="28" customWidth="1"/>
    <col min="12802" max="12802" width="57.5703125" style="28" customWidth="1"/>
    <col min="12803" max="12803" width="16.42578125" style="28" customWidth="1"/>
    <col min="12804" max="12805" width="17.7109375" style="28" bestFit="1" customWidth="1"/>
    <col min="12806" max="12806" width="15.7109375" style="28" customWidth="1"/>
    <col min="12807" max="12807" width="15.7109375" style="28" bestFit="1" customWidth="1"/>
    <col min="12808" max="12808" width="19.7109375" style="28" customWidth="1"/>
    <col min="12809" max="12809" width="15.42578125" style="28" bestFit="1" customWidth="1"/>
    <col min="12810" max="12810" width="9.42578125" style="28" bestFit="1" customWidth="1"/>
    <col min="12811" max="12811" width="15.42578125" style="28" bestFit="1" customWidth="1"/>
    <col min="12812" max="12812" width="9.42578125" style="28" bestFit="1" customWidth="1"/>
    <col min="12813" max="13056" width="9.140625" style="28"/>
    <col min="13057" max="13057" width="19" style="28" customWidth="1"/>
    <col min="13058" max="13058" width="57.5703125" style="28" customWidth="1"/>
    <col min="13059" max="13059" width="16.42578125" style="28" customWidth="1"/>
    <col min="13060" max="13061" width="17.7109375" style="28" bestFit="1" customWidth="1"/>
    <col min="13062" max="13062" width="15.7109375" style="28" customWidth="1"/>
    <col min="13063" max="13063" width="15.7109375" style="28" bestFit="1" customWidth="1"/>
    <col min="13064" max="13064" width="19.7109375" style="28" customWidth="1"/>
    <col min="13065" max="13065" width="15.42578125" style="28" bestFit="1" customWidth="1"/>
    <col min="13066" max="13066" width="9.42578125" style="28" bestFit="1" customWidth="1"/>
    <col min="13067" max="13067" width="15.42578125" style="28" bestFit="1" customWidth="1"/>
    <col min="13068" max="13068" width="9.42578125" style="28" bestFit="1" customWidth="1"/>
    <col min="13069" max="13312" width="9.140625" style="28"/>
    <col min="13313" max="13313" width="19" style="28" customWidth="1"/>
    <col min="13314" max="13314" width="57.5703125" style="28" customWidth="1"/>
    <col min="13315" max="13315" width="16.42578125" style="28" customWidth="1"/>
    <col min="13316" max="13317" width="17.7109375" style="28" bestFit="1" customWidth="1"/>
    <col min="13318" max="13318" width="15.7109375" style="28" customWidth="1"/>
    <col min="13319" max="13319" width="15.7109375" style="28" bestFit="1" customWidth="1"/>
    <col min="13320" max="13320" width="19.7109375" style="28" customWidth="1"/>
    <col min="13321" max="13321" width="15.42578125" style="28" bestFit="1" customWidth="1"/>
    <col min="13322" max="13322" width="9.42578125" style="28" bestFit="1" customWidth="1"/>
    <col min="13323" max="13323" width="15.42578125" style="28" bestFit="1" customWidth="1"/>
    <col min="13324" max="13324" width="9.42578125" style="28" bestFit="1" customWidth="1"/>
    <col min="13325" max="13568" width="9.140625" style="28"/>
    <col min="13569" max="13569" width="19" style="28" customWidth="1"/>
    <col min="13570" max="13570" width="57.5703125" style="28" customWidth="1"/>
    <col min="13571" max="13571" width="16.42578125" style="28" customWidth="1"/>
    <col min="13572" max="13573" width="17.7109375" style="28" bestFit="1" customWidth="1"/>
    <col min="13574" max="13574" width="15.7109375" style="28" customWidth="1"/>
    <col min="13575" max="13575" width="15.7109375" style="28" bestFit="1" customWidth="1"/>
    <col min="13576" max="13576" width="19.7109375" style="28" customWidth="1"/>
    <col min="13577" max="13577" width="15.42578125" style="28" bestFit="1" customWidth="1"/>
    <col min="13578" max="13578" width="9.42578125" style="28" bestFit="1" customWidth="1"/>
    <col min="13579" max="13579" width="15.42578125" style="28" bestFit="1" customWidth="1"/>
    <col min="13580" max="13580" width="9.42578125" style="28" bestFit="1" customWidth="1"/>
    <col min="13581" max="13824" width="9.140625" style="28"/>
    <col min="13825" max="13825" width="19" style="28" customWidth="1"/>
    <col min="13826" max="13826" width="57.5703125" style="28" customWidth="1"/>
    <col min="13827" max="13827" width="16.42578125" style="28" customWidth="1"/>
    <col min="13828" max="13829" width="17.7109375" style="28" bestFit="1" customWidth="1"/>
    <col min="13830" max="13830" width="15.7109375" style="28" customWidth="1"/>
    <col min="13831" max="13831" width="15.7109375" style="28" bestFit="1" customWidth="1"/>
    <col min="13832" max="13832" width="19.7109375" style="28" customWidth="1"/>
    <col min="13833" max="13833" width="15.42578125" style="28" bestFit="1" customWidth="1"/>
    <col min="13834" max="13834" width="9.42578125" style="28" bestFit="1" customWidth="1"/>
    <col min="13835" max="13835" width="15.42578125" style="28" bestFit="1" customWidth="1"/>
    <col min="13836" max="13836" width="9.42578125" style="28" bestFit="1" customWidth="1"/>
    <col min="13837" max="14080" width="9.140625" style="28"/>
    <col min="14081" max="14081" width="19" style="28" customWidth="1"/>
    <col min="14082" max="14082" width="57.5703125" style="28" customWidth="1"/>
    <col min="14083" max="14083" width="16.42578125" style="28" customWidth="1"/>
    <col min="14084" max="14085" width="17.7109375" style="28" bestFit="1" customWidth="1"/>
    <col min="14086" max="14086" width="15.7109375" style="28" customWidth="1"/>
    <col min="14087" max="14087" width="15.7109375" style="28" bestFit="1" customWidth="1"/>
    <col min="14088" max="14088" width="19.7109375" style="28" customWidth="1"/>
    <col min="14089" max="14089" width="15.42578125" style="28" bestFit="1" customWidth="1"/>
    <col min="14090" max="14090" width="9.42578125" style="28" bestFit="1" customWidth="1"/>
    <col min="14091" max="14091" width="15.42578125" style="28" bestFit="1" customWidth="1"/>
    <col min="14092" max="14092" width="9.42578125" style="28" bestFit="1" customWidth="1"/>
    <col min="14093" max="14336" width="9.140625" style="28"/>
    <col min="14337" max="14337" width="19" style="28" customWidth="1"/>
    <col min="14338" max="14338" width="57.5703125" style="28" customWidth="1"/>
    <col min="14339" max="14339" width="16.42578125" style="28" customWidth="1"/>
    <col min="14340" max="14341" width="17.7109375" style="28" bestFit="1" customWidth="1"/>
    <col min="14342" max="14342" width="15.7109375" style="28" customWidth="1"/>
    <col min="14343" max="14343" width="15.7109375" style="28" bestFit="1" customWidth="1"/>
    <col min="14344" max="14344" width="19.7109375" style="28" customWidth="1"/>
    <col min="14345" max="14345" width="15.42578125" style="28" bestFit="1" customWidth="1"/>
    <col min="14346" max="14346" width="9.42578125" style="28" bestFit="1" customWidth="1"/>
    <col min="14347" max="14347" width="15.42578125" style="28" bestFit="1" customWidth="1"/>
    <col min="14348" max="14348" width="9.42578125" style="28" bestFit="1" customWidth="1"/>
    <col min="14349" max="14592" width="9.140625" style="28"/>
    <col min="14593" max="14593" width="19" style="28" customWidth="1"/>
    <col min="14594" max="14594" width="57.5703125" style="28" customWidth="1"/>
    <col min="14595" max="14595" width="16.42578125" style="28" customWidth="1"/>
    <col min="14596" max="14597" width="17.7109375" style="28" bestFit="1" customWidth="1"/>
    <col min="14598" max="14598" width="15.7109375" style="28" customWidth="1"/>
    <col min="14599" max="14599" width="15.7109375" style="28" bestFit="1" customWidth="1"/>
    <col min="14600" max="14600" width="19.7109375" style="28" customWidth="1"/>
    <col min="14601" max="14601" width="15.42578125" style="28" bestFit="1" customWidth="1"/>
    <col min="14602" max="14602" width="9.42578125" style="28" bestFit="1" customWidth="1"/>
    <col min="14603" max="14603" width="15.42578125" style="28" bestFit="1" customWidth="1"/>
    <col min="14604" max="14604" width="9.42578125" style="28" bestFit="1" customWidth="1"/>
    <col min="14605" max="14848" width="9.140625" style="28"/>
    <col min="14849" max="14849" width="19" style="28" customWidth="1"/>
    <col min="14850" max="14850" width="57.5703125" style="28" customWidth="1"/>
    <col min="14851" max="14851" width="16.42578125" style="28" customWidth="1"/>
    <col min="14852" max="14853" width="17.7109375" style="28" bestFit="1" customWidth="1"/>
    <col min="14854" max="14854" width="15.7109375" style="28" customWidth="1"/>
    <col min="14855" max="14855" width="15.7109375" style="28" bestFit="1" customWidth="1"/>
    <col min="14856" max="14856" width="19.7109375" style="28" customWidth="1"/>
    <col min="14857" max="14857" width="15.42578125" style="28" bestFit="1" customWidth="1"/>
    <col min="14858" max="14858" width="9.42578125" style="28" bestFit="1" customWidth="1"/>
    <col min="14859" max="14859" width="15.42578125" style="28" bestFit="1" customWidth="1"/>
    <col min="14860" max="14860" width="9.42578125" style="28" bestFit="1" customWidth="1"/>
    <col min="14861" max="15104" width="9.140625" style="28"/>
    <col min="15105" max="15105" width="19" style="28" customWidth="1"/>
    <col min="15106" max="15106" width="57.5703125" style="28" customWidth="1"/>
    <col min="15107" max="15107" width="16.42578125" style="28" customWidth="1"/>
    <col min="15108" max="15109" width="17.7109375" style="28" bestFit="1" customWidth="1"/>
    <col min="15110" max="15110" width="15.7109375" style="28" customWidth="1"/>
    <col min="15111" max="15111" width="15.7109375" style="28" bestFit="1" customWidth="1"/>
    <col min="15112" max="15112" width="19.7109375" style="28" customWidth="1"/>
    <col min="15113" max="15113" width="15.42578125" style="28" bestFit="1" customWidth="1"/>
    <col min="15114" max="15114" width="9.42578125" style="28" bestFit="1" customWidth="1"/>
    <col min="15115" max="15115" width="15.42578125" style="28" bestFit="1" customWidth="1"/>
    <col min="15116" max="15116" width="9.42578125" style="28" bestFit="1" customWidth="1"/>
    <col min="15117" max="15360" width="9.140625" style="28"/>
    <col min="15361" max="15361" width="19" style="28" customWidth="1"/>
    <col min="15362" max="15362" width="57.5703125" style="28" customWidth="1"/>
    <col min="15363" max="15363" width="16.42578125" style="28" customWidth="1"/>
    <col min="15364" max="15365" width="17.7109375" style="28" bestFit="1" customWidth="1"/>
    <col min="15366" max="15366" width="15.7109375" style="28" customWidth="1"/>
    <col min="15367" max="15367" width="15.7109375" style="28" bestFit="1" customWidth="1"/>
    <col min="15368" max="15368" width="19.7109375" style="28" customWidth="1"/>
    <col min="15369" max="15369" width="15.42578125" style="28" bestFit="1" customWidth="1"/>
    <col min="15370" max="15370" width="9.42578125" style="28" bestFit="1" customWidth="1"/>
    <col min="15371" max="15371" width="15.42578125" style="28" bestFit="1" customWidth="1"/>
    <col min="15372" max="15372" width="9.42578125" style="28" bestFit="1" customWidth="1"/>
    <col min="15373" max="15616" width="9.140625" style="28"/>
    <col min="15617" max="15617" width="19" style="28" customWidth="1"/>
    <col min="15618" max="15618" width="57.5703125" style="28" customWidth="1"/>
    <col min="15619" max="15619" width="16.42578125" style="28" customWidth="1"/>
    <col min="15620" max="15621" width="17.7109375" style="28" bestFit="1" customWidth="1"/>
    <col min="15622" max="15622" width="15.7109375" style="28" customWidth="1"/>
    <col min="15623" max="15623" width="15.7109375" style="28" bestFit="1" customWidth="1"/>
    <col min="15624" max="15624" width="19.7109375" style="28" customWidth="1"/>
    <col min="15625" max="15625" width="15.42578125" style="28" bestFit="1" customWidth="1"/>
    <col min="15626" max="15626" width="9.42578125" style="28" bestFit="1" customWidth="1"/>
    <col min="15627" max="15627" width="15.42578125" style="28" bestFit="1" customWidth="1"/>
    <col min="15628" max="15628" width="9.42578125" style="28" bestFit="1" customWidth="1"/>
    <col min="15629" max="15872" width="9.140625" style="28"/>
    <col min="15873" max="15873" width="19" style="28" customWidth="1"/>
    <col min="15874" max="15874" width="57.5703125" style="28" customWidth="1"/>
    <col min="15875" max="15875" width="16.42578125" style="28" customWidth="1"/>
    <col min="15876" max="15877" width="17.7109375" style="28" bestFit="1" customWidth="1"/>
    <col min="15878" max="15878" width="15.7109375" style="28" customWidth="1"/>
    <col min="15879" max="15879" width="15.7109375" style="28" bestFit="1" customWidth="1"/>
    <col min="15880" max="15880" width="19.7109375" style="28" customWidth="1"/>
    <col min="15881" max="15881" width="15.42578125" style="28" bestFit="1" customWidth="1"/>
    <col min="15882" max="15882" width="9.42578125" style="28" bestFit="1" customWidth="1"/>
    <col min="15883" max="15883" width="15.42578125" style="28" bestFit="1" customWidth="1"/>
    <col min="15884" max="15884" width="9.42578125" style="28" bestFit="1" customWidth="1"/>
    <col min="15885" max="16128" width="9.140625" style="28"/>
    <col min="16129" max="16129" width="19" style="28" customWidth="1"/>
    <col min="16130" max="16130" width="57.5703125" style="28" customWidth="1"/>
    <col min="16131" max="16131" width="16.42578125" style="28" customWidth="1"/>
    <col min="16132" max="16133" width="17.7109375" style="28" bestFit="1" customWidth="1"/>
    <col min="16134" max="16134" width="15.7109375" style="28" customWidth="1"/>
    <col min="16135" max="16135" width="15.7109375" style="28" bestFit="1" customWidth="1"/>
    <col min="16136" max="16136" width="19.7109375" style="28" customWidth="1"/>
    <col min="16137" max="16137" width="15.42578125" style="28" bestFit="1" customWidth="1"/>
    <col min="16138" max="16138" width="9.42578125" style="28" bestFit="1" customWidth="1"/>
    <col min="16139" max="16139" width="15.42578125" style="28" bestFit="1" customWidth="1"/>
    <col min="16140" max="16140" width="9.42578125" style="28" bestFit="1" customWidth="1"/>
    <col min="16141" max="16384" width="9.140625" style="28"/>
  </cols>
  <sheetData>
    <row r="1" spans="1:15" ht="20.25" hidden="1" customHeight="1" x14ac:dyDescent="0.2">
      <c r="A1" s="73"/>
      <c r="B1" s="73"/>
      <c r="C1" s="73"/>
      <c r="D1" s="73"/>
      <c r="E1" s="73"/>
      <c r="F1" s="73"/>
      <c r="G1" s="73"/>
      <c r="H1" s="73"/>
      <c r="I1" s="168"/>
      <c r="J1" s="73"/>
      <c r="K1" s="73"/>
      <c r="L1" s="62"/>
      <c r="M1" s="62"/>
      <c r="N1" s="62"/>
      <c r="O1" s="62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62"/>
      <c r="M2" s="62"/>
      <c r="N2" s="62"/>
      <c r="O2" s="62"/>
    </row>
    <row r="3" spans="1:15" ht="18" hidden="1" customHeight="1" x14ac:dyDescent="0.2">
      <c r="A3" s="73"/>
      <c r="B3" s="73"/>
      <c r="C3" s="73"/>
      <c r="D3" s="73"/>
      <c r="E3" s="73"/>
      <c r="F3" s="73"/>
      <c r="G3" s="73"/>
      <c r="H3" s="73"/>
      <c r="I3" s="214"/>
      <c r="J3" s="74"/>
      <c r="K3" s="74"/>
      <c r="L3" s="62"/>
      <c r="M3" s="62"/>
      <c r="N3" s="62"/>
      <c r="O3" s="62"/>
    </row>
    <row r="4" spans="1:15" ht="18" x14ac:dyDescent="0.2">
      <c r="A4" s="73"/>
      <c r="B4" s="73"/>
      <c r="C4" s="73"/>
      <c r="D4" s="73"/>
      <c r="E4" s="73"/>
      <c r="F4" s="73"/>
      <c r="G4" s="73"/>
      <c r="H4" s="73"/>
      <c r="I4" s="214"/>
      <c r="J4" s="74"/>
      <c r="K4" s="74"/>
      <c r="L4" s="62"/>
      <c r="M4" s="62"/>
      <c r="N4" s="62"/>
      <c r="O4" s="62"/>
    </row>
    <row r="5" spans="1:15" ht="15.75" customHeight="1" x14ac:dyDescent="0.2">
      <c r="A5" s="308" t="s">
        <v>52</v>
      </c>
      <c r="B5" s="308"/>
      <c r="C5" s="308"/>
      <c r="D5" s="308"/>
      <c r="E5" s="308"/>
      <c r="F5" s="308"/>
      <c r="G5" s="308"/>
      <c r="H5" s="308"/>
      <c r="I5" s="215"/>
      <c r="J5" s="34"/>
      <c r="K5" s="34"/>
      <c r="L5" s="62"/>
      <c r="M5" s="62"/>
      <c r="N5" s="62"/>
      <c r="O5" s="62"/>
    </row>
    <row r="6" spans="1:15" ht="18" x14ac:dyDescent="0.2">
      <c r="A6" s="73"/>
      <c r="B6" s="73"/>
      <c r="C6" s="73"/>
      <c r="D6" s="73"/>
      <c r="E6" s="73"/>
      <c r="F6" s="73"/>
      <c r="G6" s="73"/>
      <c r="H6" s="73"/>
      <c r="I6" s="214"/>
      <c r="J6" s="74"/>
      <c r="K6" s="74"/>
      <c r="L6" s="62"/>
      <c r="M6" s="62"/>
      <c r="N6" s="62"/>
      <c r="O6" s="62"/>
    </row>
    <row r="7" spans="1:15" s="29" customFormat="1" ht="57" x14ac:dyDescent="0.25">
      <c r="A7" s="306" t="s">
        <v>3</v>
      </c>
      <c r="B7" s="306"/>
      <c r="C7" s="152" t="s">
        <v>568</v>
      </c>
      <c r="D7" s="152" t="s">
        <v>565</v>
      </c>
      <c r="E7" s="152" t="s">
        <v>567</v>
      </c>
      <c r="F7" s="152" t="s">
        <v>566</v>
      </c>
      <c r="G7" s="76" t="s">
        <v>259</v>
      </c>
      <c r="H7" s="76" t="s">
        <v>564</v>
      </c>
      <c r="I7" s="216"/>
      <c r="J7" s="63"/>
      <c r="K7" s="63"/>
      <c r="L7" s="63"/>
      <c r="M7" s="63"/>
      <c r="N7" s="63"/>
      <c r="O7" s="63"/>
    </row>
    <row r="8" spans="1:15" s="30" customFormat="1" ht="12.75" customHeight="1" x14ac:dyDescent="0.2">
      <c r="A8" s="305">
        <v>1</v>
      </c>
      <c r="B8" s="305"/>
      <c r="C8" s="77">
        <v>2</v>
      </c>
      <c r="D8" s="77">
        <v>3</v>
      </c>
      <c r="E8" s="77">
        <v>4.3333333333333304</v>
      </c>
      <c r="F8" s="77">
        <v>5.0833333333333304</v>
      </c>
      <c r="G8" s="77">
        <v>6</v>
      </c>
      <c r="H8" s="77">
        <v>7</v>
      </c>
      <c r="I8" s="217"/>
      <c r="J8" s="66"/>
      <c r="K8" s="66"/>
      <c r="L8" s="66"/>
      <c r="M8" s="64"/>
      <c r="N8" s="64"/>
      <c r="O8" s="64"/>
    </row>
    <row r="9" spans="1:15" ht="15" customHeight="1" x14ac:dyDescent="0.2">
      <c r="A9" s="68" t="s">
        <v>26</v>
      </c>
      <c r="B9" s="68" t="s">
        <v>25</v>
      </c>
      <c r="C9" s="72" t="s">
        <v>27</v>
      </c>
      <c r="D9" s="72" t="s">
        <v>27</v>
      </c>
      <c r="E9" s="72" t="s">
        <v>27</v>
      </c>
      <c r="F9" s="72" t="s">
        <v>27</v>
      </c>
      <c r="G9" s="72" t="s">
        <v>25</v>
      </c>
      <c r="H9" s="72" t="s">
        <v>25</v>
      </c>
      <c r="I9" s="218"/>
      <c r="J9" s="67"/>
      <c r="K9" s="67"/>
      <c r="L9" s="67"/>
      <c r="M9" s="65"/>
      <c r="N9" s="65"/>
      <c r="O9" s="65"/>
    </row>
    <row r="10" spans="1:15" x14ac:dyDescent="0.2">
      <c r="A10" s="178" t="s">
        <v>28</v>
      </c>
      <c r="B10" s="178" t="s">
        <v>25</v>
      </c>
      <c r="C10" s="179">
        <f>+C11+C14+C16+C19+C26+C28</f>
        <v>831541</v>
      </c>
      <c r="D10" s="268">
        <f>+D11+D14+D16+D19+D26+D28</f>
        <v>2114426</v>
      </c>
      <c r="E10" s="179">
        <f>+E11+E14+E16+E19+E26+E28</f>
        <v>0</v>
      </c>
      <c r="F10" s="179">
        <f>+F11+F14+F16+F19+F26+F28</f>
        <v>1014962.1599999999</v>
      </c>
      <c r="G10" s="179">
        <f>+F10/C10*100</f>
        <v>122.05798150662443</v>
      </c>
      <c r="H10" s="179">
        <f t="shared" ref="H10:H21" si="0">+F10/D10*100</f>
        <v>48.001782043921139</v>
      </c>
      <c r="I10" s="213"/>
      <c r="J10" s="213"/>
      <c r="K10" s="70"/>
      <c r="L10" s="70"/>
      <c r="M10" s="69"/>
      <c r="N10" s="69"/>
      <c r="O10" s="69"/>
    </row>
    <row r="11" spans="1:15" x14ac:dyDescent="0.2">
      <c r="A11" s="174" t="s">
        <v>53</v>
      </c>
      <c r="B11" s="175" t="s">
        <v>54</v>
      </c>
      <c r="C11" s="176">
        <f>+C12+C13</f>
        <v>772759</v>
      </c>
      <c r="D11" s="269">
        <f>+D12+D13</f>
        <v>1756508</v>
      </c>
      <c r="E11" s="176">
        <f t="shared" ref="E11" si="1">+E12+E13</f>
        <v>0</v>
      </c>
      <c r="F11" s="176">
        <f>+F12+F13</f>
        <v>865832.19</v>
      </c>
      <c r="G11" s="176">
        <f t="shared" ref="G11:G51" si="2">+F11/C11*100</f>
        <v>112.04427124109844</v>
      </c>
      <c r="H11" s="176">
        <f t="shared" si="0"/>
        <v>49.292812216055943</v>
      </c>
      <c r="I11" s="213"/>
      <c r="J11" s="70"/>
      <c r="K11" s="70"/>
      <c r="L11" s="70"/>
      <c r="M11" s="69"/>
      <c r="N11" s="69"/>
      <c r="O11" s="69"/>
    </row>
    <row r="12" spans="1:15" x14ac:dyDescent="0.2">
      <c r="A12" s="82" t="s">
        <v>55</v>
      </c>
      <c r="B12" s="83" t="s">
        <v>54</v>
      </c>
      <c r="C12" s="165">
        <v>772759</v>
      </c>
      <c r="D12" s="207">
        <v>1756508</v>
      </c>
      <c r="E12" s="81"/>
      <c r="F12" s="81">
        <v>865832.19</v>
      </c>
      <c r="G12" s="165">
        <f t="shared" si="2"/>
        <v>112.04427124109844</v>
      </c>
      <c r="H12" s="165">
        <f t="shared" si="0"/>
        <v>49.292812216055943</v>
      </c>
      <c r="I12" s="219"/>
      <c r="J12" s="78"/>
      <c r="K12" s="78"/>
      <c r="L12" s="78"/>
      <c r="M12" s="78"/>
      <c r="N12" s="78"/>
      <c r="O12" s="78"/>
    </row>
    <row r="13" spans="1:15" x14ac:dyDescent="0.2">
      <c r="A13" s="111">
        <v>12</v>
      </c>
      <c r="B13" s="146" t="s">
        <v>73</v>
      </c>
      <c r="C13" s="165">
        <v>0</v>
      </c>
      <c r="D13" s="207">
        <v>0</v>
      </c>
      <c r="E13" s="165"/>
      <c r="F13" s="165">
        <v>0</v>
      </c>
      <c r="G13" s="165" t="e">
        <f t="shared" ref="G13" si="3">+F13/C13*100</f>
        <v>#DIV/0!</v>
      </c>
      <c r="H13" s="165" t="e">
        <f t="shared" si="0"/>
        <v>#DIV/0!</v>
      </c>
      <c r="I13" s="219"/>
      <c r="J13" s="159"/>
      <c r="K13" s="159"/>
      <c r="L13" s="159"/>
      <c r="M13" s="159"/>
      <c r="N13" s="159"/>
      <c r="O13" s="159"/>
    </row>
    <row r="14" spans="1:15" x14ac:dyDescent="0.2">
      <c r="A14" s="174" t="s">
        <v>80</v>
      </c>
      <c r="B14" s="175" t="s">
        <v>483</v>
      </c>
      <c r="C14" s="176">
        <f>+C15</f>
        <v>1110</v>
      </c>
      <c r="D14" s="269">
        <f t="shared" ref="D14:F14" si="4">+D15</f>
        <v>20000</v>
      </c>
      <c r="E14" s="176">
        <f t="shared" si="4"/>
        <v>0</v>
      </c>
      <c r="F14" s="176">
        <f t="shared" si="4"/>
        <v>11.94</v>
      </c>
      <c r="G14" s="176">
        <f t="shared" si="2"/>
        <v>1.0756756756756756</v>
      </c>
      <c r="H14" s="176">
        <f t="shared" si="0"/>
        <v>5.9699999999999996E-2</v>
      </c>
      <c r="I14" s="213"/>
      <c r="J14" s="138"/>
      <c r="K14" s="138"/>
      <c r="L14" s="138"/>
      <c r="M14" s="156"/>
      <c r="N14" s="156"/>
      <c r="O14" s="156"/>
    </row>
    <row r="15" spans="1:15" x14ac:dyDescent="0.2">
      <c r="A15" s="82" t="s">
        <v>82</v>
      </c>
      <c r="B15" s="83" t="s">
        <v>483</v>
      </c>
      <c r="C15" s="165">
        <v>1110</v>
      </c>
      <c r="D15" s="207">
        <v>20000</v>
      </c>
      <c r="E15" s="84"/>
      <c r="F15" s="81">
        <v>11.94</v>
      </c>
      <c r="G15" s="165">
        <f t="shared" si="2"/>
        <v>1.0756756756756756</v>
      </c>
      <c r="H15" s="165">
        <f t="shared" si="0"/>
        <v>5.9699999999999996E-2</v>
      </c>
      <c r="I15" s="219"/>
      <c r="J15" s="78"/>
      <c r="K15" s="78"/>
      <c r="L15" s="78"/>
      <c r="M15" s="78"/>
      <c r="N15" s="78"/>
      <c r="O15" s="78"/>
    </row>
    <row r="16" spans="1:15" x14ac:dyDescent="0.2">
      <c r="A16" s="174" t="s">
        <v>56</v>
      </c>
      <c r="B16" s="175" t="s">
        <v>57</v>
      </c>
      <c r="C16" s="176">
        <f>+C17</f>
        <v>52120</v>
      </c>
      <c r="D16" s="269">
        <f t="shared" ref="D16:E16" si="5">+D17</f>
        <v>250000</v>
      </c>
      <c r="E16" s="176">
        <f t="shared" si="5"/>
        <v>0</v>
      </c>
      <c r="F16" s="176">
        <f>+F17+F18</f>
        <v>39681.879999999997</v>
      </c>
      <c r="G16" s="176">
        <f t="shared" si="2"/>
        <v>76.135610130468152</v>
      </c>
      <c r="H16" s="176">
        <f t="shared" si="0"/>
        <v>15.872751999999998</v>
      </c>
      <c r="I16" s="213"/>
      <c r="J16" s="138"/>
      <c r="K16" s="138"/>
      <c r="L16" s="138"/>
      <c r="M16" s="156"/>
      <c r="N16" s="156"/>
      <c r="O16" s="156"/>
    </row>
    <row r="17" spans="1:15" x14ac:dyDescent="0.2">
      <c r="A17" s="82" t="s">
        <v>59</v>
      </c>
      <c r="B17" s="83" t="s">
        <v>60</v>
      </c>
      <c r="C17" s="165">
        <v>52120</v>
      </c>
      <c r="D17" s="207">
        <v>250000</v>
      </c>
      <c r="E17" s="84"/>
      <c r="F17" s="81">
        <v>39681.879999999997</v>
      </c>
      <c r="G17" s="165">
        <f t="shared" si="2"/>
        <v>76.135610130468152</v>
      </c>
      <c r="H17" s="165">
        <f t="shared" si="0"/>
        <v>15.872751999999998</v>
      </c>
      <c r="I17" s="219"/>
      <c r="J17" s="78"/>
      <c r="K17" s="78"/>
      <c r="L17" s="78"/>
      <c r="M17" s="78"/>
      <c r="N17" s="78"/>
      <c r="O17" s="78"/>
    </row>
    <row r="18" spans="1:15" x14ac:dyDescent="0.2">
      <c r="A18" s="111"/>
      <c r="B18" s="146"/>
      <c r="C18" s="165">
        <v>0</v>
      </c>
      <c r="D18" s="207">
        <v>0</v>
      </c>
      <c r="E18" s="151"/>
      <c r="F18" s="165">
        <v>0</v>
      </c>
      <c r="G18" s="165" t="e">
        <f t="shared" si="2"/>
        <v>#DIV/0!</v>
      </c>
      <c r="H18" s="165" t="e">
        <f t="shared" si="0"/>
        <v>#DIV/0!</v>
      </c>
      <c r="I18" s="219"/>
      <c r="J18" s="159"/>
      <c r="K18" s="159"/>
      <c r="L18" s="159"/>
      <c r="M18" s="159"/>
      <c r="N18" s="159"/>
      <c r="O18" s="159"/>
    </row>
    <row r="19" spans="1:15" x14ac:dyDescent="0.2">
      <c r="A19" s="174" t="s">
        <v>61</v>
      </c>
      <c r="B19" s="175" t="s">
        <v>62</v>
      </c>
      <c r="C19" s="176">
        <f>SUM(C20:C25)</f>
        <v>5552</v>
      </c>
      <c r="D19" s="269">
        <f t="shared" ref="D19:E19" si="6">SUM(D20:D25)</f>
        <v>87918</v>
      </c>
      <c r="E19" s="176">
        <f t="shared" si="6"/>
        <v>0</v>
      </c>
      <c r="F19" s="176">
        <f>SUM(F20:F25)</f>
        <v>57874.15</v>
      </c>
      <c r="G19" s="176">
        <f t="shared" si="2"/>
        <v>1042.4018371757927</v>
      </c>
      <c r="H19" s="176">
        <f t="shared" si="0"/>
        <v>65.827418731090333</v>
      </c>
      <c r="I19" s="213"/>
      <c r="J19" s="138"/>
      <c r="K19" s="138"/>
      <c r="L19" s="138"/>
      <c r="M19" s="156"/>
      <c r="N19" s="156"/>
      <c r="O19" s="156"/>
    </row>
    <row r="20" spans="1:15" x14ac:dyDescent="0.2">
      <c r="A20" s="82">
        <v>50</v>
      </c>
      <c r="B20" s="146" t="s">
        <v>572</v>
      </c>
      <c r="C20" s="165">
        <v>0</v>
      </c>
      <c r="D20" s="207">
        <v>0</v>
      </c>
      <c r="E20" s="84"/>
      <c r="F20" s="81">
        <v>10000</v>
      </c>
      <c r="G20" s="165" t="e">
        <f t="shared" si="2"/>
        <v>#DIV/0!</v>
      </c>
      <c r="H20" s="165" t="e">
        <f t="shared" si="0"/>
        <v>#DIV/0!</v>
      </c>
      <c r="I20" s="219"/>
      <c r="J20" s="78"/>
      <c r="K20" s="78"/>
      <c r="L20" s="78"/>
      <c r="M20" s="78"/>
      <c r="N20" s="78"/>
      <c r="O20" s="78"/>
    </row>
    <row r="21" spans="1:15" x14ac:dyDescent="0.2">
      <c r="A21" s="111" t="s">
        <v>63</v>
      </c>
      <c r="B21" s="146" t="s">
        <v>64</v>
      </c>
      <c r="C21" s="165">
        <v>0</v>
      </c>
      <c r="D21" s="207">
        <v>0</v>
      </c>
      <c r="E21" s="151"/>
      <c r="F21" s="165">
        <v>3915</v>
      </c>
      <c r="G21" s="165" t="e">
        <f t="shared" si="2"/>
        <v>#DIV/0!</v>
      </c>
      <c r="H21" s="165" t="e">
        <f t="shared" si="0"/>
        <v>#DIV/0!</v>
      </c>
      <c r="I21" s="219"/>
      <c r="J21" s="159"/>
      <c r="K21" s="159"/>
      <c r="L21" s="159"/>
      <c r="M21" s="159"/>
      <c r="N21" s="159"/>
      <c r="O21" s="159"/>
    </row>
    <row r="22" spans="1:15" x14ac:dyDescent="0.2">
      <c r="A22" s="82" t="s">
        <v>74</v>
      </c>
      <c r="B22" s="83" t="s">
        <v>75</v>
      </c>
      <c r="C22" s="165">
        <v>5552</v>
      </c>
      <c r="D22" s="207">
        <v>0</v>
      </c>
      <c r="E22" s="84"/>
      <c r="F22" s="81">
        <v>0</v>
      </c>
      <c r="G22" s="165">
        <f t="shared" si="2"/>
        <v>0</v>
      </c>
      <c r="H22" s="165" t="e">
        <f t="shared" ref="H22:H25" si="7">+F22/D22*100</f>
        <v>#DIV/0!</v>
      </c>
      <c r="I22" s="219"/>
      <c r="J22" s="78"/>
      <c r="K22" s="78"/>
      <c r="L22" s="78"/>
      <c r="M22" s="78"/>
      <c r="N22" s="78"/>
      <c r="O22" s="78"/>
    </row>
    <row r="23" spans="1:15" x14ac:dyDescent="0.2">
      <c r="A23" s="82" t="s">
        <v>65</v>
      </c>
      <c r="B23" s="83" t="s">
        <v>66</v>
      </c>
      <c r="C23" s="165">
        <v>0</v>
      </c>
      <c r="D23" s="207">
        <v>0</v>
      </c>
      <c r="E23" s="84"/>
      <c r="F23" s="81">
        <v>0</v>
      </c>
      <c r="G23" s="165" t="e">
        <f t="shared" si="2"/>
        <v>#DIV/0!</v>
      </c>
      <c r="H23" s="165" t="e">
        <f t="shared" si="7"/>
        <v>#DIV/0!</v>
      </c>
      <c r="I23" s="219"/>
      <c r="J23" s="78"/>
      <c r="K23" s="78"/>
      <c r="L23" s="78"/>
      <c r="M23" s="78"/>
      <c r="N23" s="78"/>
      <c r="O23" s="78"/>
    </row>
    <row r="24" spans="1:15" x14ac:dyDescent="0.2">
      <c r="A24" s="82" t="s">
        <v>67</v>
      </c>
      <c r="B24" s="83" t="s">
        <v>68</v>
      </c>
      <c r="C24" s="165">
        <v>0</v>
      </c>
      <c r="D24" s="207">
        <v>0</v>
      </c>
      <c r="E24" s="84"/>
      <c r="F24" s="81">
        <v>0</v>
      </c>
      <c r="G24" s="165" t="e">
        <f t="shared" si="2"/>
        <v>#DIV/0!</v>
      </c>
      <c r="H24" s="165" t="e">
        <f t="shared" si="7"/>
        <v>#DIV/0!</v>
      </c>
      <c r="I24" s="219"/>
      <c r="J24" s="78"/>
      <c r="K24" s="78"/>
      <c r="L24" s="78"/>
      <c r="M24" s="78"/>
      <c r="N24" s="78"/>
      <c r="O24" s="78"/>
    </row>
    <row r="25" spans="1:15" x14ac:dyDescent="0.2">
      <c r="A25" s="82" t="s">
        <v>69</v>
      </c>
      <c r="B25" s="83" t="s">
        <v>70</v>
      </c>
      <c r="C25" s="165">
        <v>0</v>
      </c>
      <c r="D25" s="207">
        <v>87918</v>
      </c>
      <c r="E25" s="84"/>
      <c r="F25" s="81">
        <v>43959.15</v>
      </c>
      <c r="G25" s="165" t="e">
        <f t="shared" si="2"/>
        <v>#DIV/0!</v>
      </c>
      <c r="H25" s="165">
        <f t="shared" si="7"/>
        <v>50.000170613526237</v>
      </c>
      <c r="I25" s="219"/>
      <c r="J25" s="78"/>
      <c r="K25" s="78"/>
      <c r="L25" s="78"/>
      <c r="M25" s="78"/>
      <c r="N25" s="78"/>
      <c r="O25" s="78"/>
    </row>
    <row r="26" spans="1:15" x14ac:dyDescent="0.2">
      <c r="A26" s="174" t="s">
        <v>29</v>
      </c>
      <c r="B26" s="175" t="s">
        <v>484</v>
      </c>
      <c r="C26" s="176">
        <f>+C27</f>
        <v>0</v>
      </c>
      <c r="D26" s="269">
        <f t="shared" ref="D26:E26" si="8">+D27</f>
        <v>0</v>
      </c>
      <c r="E26" s="176">
        <f t="shared" si="8"/>
        <v>0</v>
      </c>
      <c r="F26" s="176">
        <f>+F27</f>
        <v>51562</v>
      </c>
      <c r="G26" s="176" t="e">
        <f t="shared" si="2"/>
        <v>#DIV/0!</v>
      </c>
      <c r="H26" s="176" t="e">
        <f t="shared" ref="H26:H41" si="9">+F26/D26*100</f>
        <v>#DIV/0!</v>
      </c>
      <c r="I26" s="213"/>
      <c r="J26" s="138"/>
      <c r="K26" s="138"/>
      <c r="L26" s="138"/>
      <c r="M26" s="156"/>
      <c r="N26" s="156"/>
      <c r="O26" s="156"/>
    </row>
    <row r="27" spans="1:15" x14ac:dyDescent="0.2">
      <c r="A27" s="82" t="s">
        <v>31</v>
      </c>
      <c r="B27" s="83" t="s">
        <v>484</v>
      </c>
      <c r="C27" s="165">
        <v>0</v>
      </c>
      <c r="D27" s="207">
        <v>0</v>
      </c>
      <c r="E27" s="84"/>
      <c r="F27" s="81">
        <v>51562</v>
      </c>
      <c r="G27" s="165" t="e">
        <f t="shared" si="2"/>
        <v>#DIV/0!</v>
      </c>
      <c r="H27" s="165" t="e">
        <f t="shared" si="9"/>
        <v>#DIV/0!</v>
      </c>
      <c r="I27" s="219"/>
      <c r="J27" s="78"/>
      <c r="K27" s="78"/>
      <c r="L27" s="78"/>
      <c r="M27" s="78"/>
      <c r="N27" s="78"/>
      <c r="O27" s="78"/>
    </row>
    <row r="28" spans="1:15" x14ac:dyDescent="0.2">
      <c r="A28" s="174" t="s">
        <v>335</v>
      </c>
      <c r="B28" s="175" t="s">
        <v>485</v>
      </c>
      <c r="C28" s="176">
        <f>+C29</f>
        <v>0</v>
      </c>
      <c r="D28" s="269">
        <f t="shared" ref="D28:E28" si="10">+D29</f>
        <v>0</v>
      </c>
      <c r="E28" s="176">
        <f t="shared" si="10"/>
        <v>0</v>
      </c>
      <c r="F28" s="176">
        <f>+F29</f>
        <v>0</v>
      </c>
      <c r="G28" s="176" t="e">
        <f t="shared" si="2"/>
        <v>#DIV/0!</v>
      </c>
      <c r="H28" s="176" t="e">
        <f t="shared" si="9"/>
        <v>#DIV/0!</v>
      </c>
      <c r="I28" s="213"/>
      <c r="J28" s="138"/>
      <c r="K28" s="138"/>
      <c r="L28" s="138"/>
      <c r="M28" s="156"/>
      <c r="N28" s="156"/>
      <c r="O28" s="156"/>
    </row>
    <row r="29" spans="1:15" x14ac:dyDescent="0.2">
      <c r="A29" s="82" t="s">
        <v>337</v>
      </c>
      <c r="B29" s="83" t="s">
        <v>485</v>
      </c>
      <c r="C29" s="165">
        <v>0</v>
      </c>
      <c r="D29" s="207">
        <v>0</v>
      </c>
      <c r="E29" s="84"/>
      <c r="F29" s="81">
        <v>0</v>
      </c>
      <c r="G29" s="165" t="e">
        <f t="shared" si="2"/>
        <v>#DIV/0!</v>
      </c>
      <c r="H29" s="165" t="e">
        <f t="shared" si="9"/>
        <v>#DIV/0!</v>
      </c>
      <c r="I29" s="219"/>
      <c r="J29" s="78"/>
      <c r="K29" s="78"/>
      <c r="L29" s="78"/>
      <c r="M29" s="78"/>
      <c r="N29" s="78"/>
      <c r="O29" s="78"/>
    </row>
    <row r="30" spans="1:15" x14ac:dyDescent="0.2">
      <c r="A30" s="178" t="s">
        <v>71</v>
      </c>
      <c r="B30" s="178" t="s">
        <v>25</v>
      </c>
      <c r="C30" s="179">
        <f>+C31+C34+C36+C39+C46+C48+C50</f>
        <v>878631</v>
      </c>
      <c r="D30" s="268">
        <f t="shared" ref="D30:F30" si="11">+D31+D34+D36+D39+D46+D48+D50</f>
        <v>2065503</v>
      </c>
      <c r="E30" s="179">
        <f t="shared" si="11"/>
        <v>0</v>
      </c>
      <c r="F30" s="179">
        <f t="shared" si="11"/>
        <v>962678.2</v>
      </c>
      <c r="G30" s="179">
        <f t="shared" si="2"/>
        <v>109.56569936640068</v>
      </c>
      <c r="H30" s="179">
        <f t="shared" si="9"/>
        <v>46.60744622496312</v>
      </c>
      <c r="I30" s="220"/>
      <c r="J30" s="71"/>
      <c r="K30" s="71"/>
      <c r="L30" s="71"/>
      <c r="M30" s="71"/>
      <c r="N30" s="71"/>
      <c r="O30" s="71"/>
    </row>
    <row r="31" spans="1:15" x14ac:dyDescent="0.2">
      <c r="A31" s="174" t="s">
        <v>53</v>
      </c>
      <c r="B31" s="175" t="s">
        <v>54</v>
      </c>
      <c r="C31" s="176">
        <f>+C32+C33</f>
        <v>762593</v>
      </c>
      <c r="D31" s="269">
        <f t="shared" ref="D31:F31" si="12">+D32+D33</f>
        <v>1756508</v>
      </c>
      <c r="E31" s="176">
        <f t="shared" si="12"/>
        <v>0</v>
      </c>
      <c r="F31" s="176">
        <f t="shared" si="12"/>
        <v>853167.96</v>
      </c>
      <c r="G31" s="176">
        <f t="shared" si="2"/>
        <v>111.87723464547929</v>
      </c>
      <c r="H31" s="176">
        <f t="shared" si="9"/>
        <v>48.571823185547686</v>
      </c>
      <c r="I31" s="213"/>
      <c r="J31" s="138"/>
      <c r="K31" s="138"/>
      <c r="L31" s="138"/>
      <c r="M31" s="156"/>
      <c r="N31" s="156"/>
      <c r="O31" s="156"/>
    </row>
    <row r="32" spans="1:15" x14ac:dyDescent="0.2">
      <c r="A32" s="82" t="s">
        <v>55</v>
      </c>
      <c r="B32" s="83" t="s">
        <v>54</v>
      </c>
      <c r="C32" s="165">
        <v>762593</v>
      </c>
      <c r="D32" s="207">
        <v>1756508</v>
      </c>
      <c r="E32" s="84"/>
      <c r="F32" s="165">
        <v>853167.96</v>
      </c>
      <c r="G32" s="165">
        <f t="shared" si="2"/>
        <v>111.87723464547929</v>
      </c>
      <c r="H32" s="165">
        <f t="shared" si="9"/>
        <v>48.571823185547686</v>
      </c>
      <c r="I32" s="219"/>
      <c r="J32" s="78"/>
      <c r="K32" s="78"/>
      <c r="L32" s="78"/>
      <c r="M32" s="78"/>
      <c r="N32" s="78"/>
      <c r="O32" s="78"/>
    </row>
    <row r="33" spans="1:15" x14ac:dyDescent="0.2">
      <c r="A33" s="82" t="s">
        <v>72</v>
      </c>
      <c r="B33" s="83" t="s">
        <v>73</v>
      </c>
      <c r="C33" s="165">
        <v>0</v>
      </c>
      <c r="D33" s="207">
        <v>0</v>
      </c>
      <c r="E33" s="84"/>
      <c r="F33" s="81">
        <v>0</v>
      </c>
      <c r="G33" s="165" t="e">
        <f t="shared" si="2"/>
        <v>#DIV/0!</v>
      </c>
      <c r="H33" s="165" t="e">
        <f t="shared" si="9"/>
        <v>#DIV/0!</v>
      </c>
      <c r="I33" s="219"/>
      <c r="J33" s="78"/>
      <c r="K33" s="78"/>
      <c r="L33" s="78"/>
      <c r="M33" s="78"/>
      <c r="N33" s="78"/>
      <c r="O33" s="78"/>
    </row>
    <row r="34" spans="1:15" x14ac:dyDescent="0.2">
      <c r="A34" s="174" t="s">
        <v>80</v>
      </c>
      <c r="B34" s="175" t="s">
        <v>483</v>
      </c>
      <c r="C34" s="176">
        <f>+C35</f>
        <v>672</v>
      </c>
      <c r="D34" s="269">
        <f t="shared" ref="D34:F34" si="13">+D35</f>
        <v>20000</v>
      </c>
      <c r="E34" s="176">
        <f t="shared" si="13"/>
        <v>0</v>
      </c>
      <c r="F34" s="176">
        <f t="shared" si="13"/>
        <v>0</v>
      </c>
      <c r="G34" s="176">
        <f t="shared" si="2"/>
        <v>0</v>
      </c>
      <c r="H34" s="176">
        <f t="shared" si="9"/>
        <v>0</v>
      </c>
      <c r="I34" s="213"/>
      <c r="J34" s="138"/>
      <c r="K34" s="138"/>
      <c r="L34" s="138"/>
      <c r="M34" s="156"/>
      <c r="N34" s="156"/>
      <c r="O34" s="156"/>
    </row>
    <row r="35" spans="1:15" x14ac:dyDescent="0.2">
      <c r="A35" s="82" t="s">
        <v>82</v>
      </c>
      <c r="B35" s="83" t="s">
        <v>483</v>
      </c>
      <c r="C35" s="165">
        <v>672</v>
      </c>
      <c r="D35" s="207">
        <v>20000</v>
      </c>
      <c r="E35" s="84"/>
      <c r="F35" s="81">
        <v>0</v>
      </c>
      <c r="G35" s="165">
        <f t="shared" si="2"/>
        <v>0</v>
      </c>
      <c r="H35" s="165">
        <f t="shared" si="9"/>
        <v>0</v>
      </c>
      <c r="I35" s="219"/>
      <c r="J35" s="78"/>
      <c r="K35" s="78"/>
      <c r="L35" s="78"/>
      <c r="M35" s="78"/>
      <c r="N35" s="78"/>
      <c r="O35" s="78"/>
    </row>
    <row r="36" spans="1:15" x14ac:dyDescent="0.2">
      <c r="A36" s="174" t="s">
        <v>56</v>
      </c>
      <c r="B36" s="175" t="s">
        <v>57</v>
      </c>
      <c r="C36" s="176">
        <f>+C37</f>
        <v>110007</v>
      </c>
      <c r="D36" s="269">
        <f t="shared" ref="D36:E36" si="14">+D37</f>
        <v>201077</v>
      </c>
      <c r="E36" s="176">
        <f t="shared" si="14"/>
        <v>0</v>
      </c>
      <c r="F36" s="176">
        <f t="shared" ref="F36" si="15">+F37+F38</f>
        <v>67442.77</v>
      </c>
      <c r="G36" s="176">
        <f t="shared" si="2"/>
        <v>61.307707691328737</v>
      </c>
      <c r="H36" s="176">
        <f t="shared" si="9"/>
        <v>33.540767964511112</v>
      </c>
      <c r="I36" s="213"/>
      <c r="J36" s="138"/>
      <c r="K36" s="138"/>
      <c r="L36" s="138"/>
      <c r="M36" s="156"/>
      <c r="N36" s="156"/>
      <c r="O36" s="156"/>
    </row>
    <row r="37" spans="1:15" x14ac:dyDescent="0.2">
      <c r="A37" s="82" t="s">
        <v>59</v>
      </c>
      <c r="B37" s="83" t="s">
        <v>60</v>
      </c>
      <c r="C37" s="165">
        <v>110007</v>
      </c>
      <c r="D37" s="207">
        <v>201077</v>
      </c>
      <c r="E37" s="84"/>
      <c r="F37" s="81">
        <v>67442.77</v>
      </c>
      <c r="G37" s="165">
        <f t="shared" si="2"/>
        <v>61.307707691328737</v>
      </c>
      <c r="H37" s="165">
        <f t="shared" si="9"/>
        <v>33.540767964511112</v>
      </c>
      <c r="I37" s="219"/>
      <c r="J37" s="78"/>
      <c r="K37" s="78"/>
      <c r="L37" s="78"/>
      <c r="M37" s="78"/>
      <c r="N37" s="78"/>
      <c r="O37" s="78"/>
    </row>
    <row r="38" spans="1:15" x14ac:dyDescent="0.2">
      <c r="A38" s="111"/>
      <c r="B38" s="146"/>
      <c r="C38" s="165">
        <v>0</v>
      </c>
      <c r="D38" s="207">
        <v>0</v>
      </c>
      <c r="E38" s="151"/>
      <c r="F38" s="165">
        <v>0</v>
      </c>
      <c r="G38" s="165" t="e">
        <f t="shared" si="2"/>
        <v>#DIV/0!</v>
      </c>
      <c r="H38" s="165" t="e">
        <f t="shared" si="9"/>
        <v>#DIV/0!</v>
      </c>
      <c r="I38" s="219"/>
      <c r="J38" s="159"/>
      <c r="K38" s="159"/>
      <c r="L38" s="159"/>
      <c r="M38" s="159"/>
      <c r="N38" s="159"/>
      <c r="O38" s="159"/>
    </row>
    <row r="39" spans="1:15" x14ac:dyDescent="0.2">
      <c r="A39" s="174" t="s">
        <v>61</v>
      </c>
      <c r="B39" s="175" t="s">
        <v>62</v>
      </c>
      <c r="C39" s="176">
        <f>SUM(C40:C45)</f>
        <v>5359</v>
      </c>
      <c r="D39" s="269">
        <f t="shared" ref="D39:E39" si="16">SUM(D40:D45)</f>
        <v>87918</v>
      </c>
      <c r="E39" s="176">
        <f t="shared" si="16"/>
        <v>0</v>
      </c>
      <c r="F39" s="176">
        <f>SUM(F40:F45)</f>
        <v>8158.01</v>
      </c>
      <c r="G39" s="176">
        <f t="shared" si="2"/>
        <v>152.23008023885055</v>
      </c>
      <c r="H39" s="176">
        <f t="shared" si="9"/>
        <v>9.2791123546941474</v>
      </c>
      <c r="I39" s="213"/>
      <c r="J39" s="138"/>
      <c r="K39" s="138"/>
      <c r="L39" s="138"/>
      <c r="M39" s="156"/>
      <c r="N39" s="156"/>
      <c r="O39" s="156"/>
    </row>
    <row r="40" spans="1:15" x14ac:dyDescent="0.2">
      <c r="A40" s="111" t="s">
        <v>573</v>
      </c>
      <c r="B40" s="146" t="s">
        <v>572</v>
      </c>
      <c r="C40" s="165">
        <v>0</v>
      </c>
      <c r="D40" s="207">
        <v>0</v>
      </c>
      <c r="E40" s="84"/>
      <c r="F40" s="81">
        <v>2200.3000000000002</v>
      </c>
      <c r="G40" s="165" t="e">
        <f t="shared" si="2"/>
        <v>#DIV/0!</v>
      </c>
      <c r="H40" s="165" t="e">
        <f t="shared" si="9"/>
        <v>#DIV/0!</v>
      </c>
      <c r="I40" s="219"/>
      <c r="J40" s="78"/>
      <c r="K40" s="78"/>
      <c r="L40" s="78"/>
      <c r="M40" s="78"/>
      <c r="N40" s="78"/>
      <c r="O40" s="78"/>
    </row>
    <row r="41" spans="1:15" x14ac:dyDescent="0.2">
      <c r="A41" s="111" t="s">
        <v>63</v>
      </c>
      <c r="B41" s="146" t="s">
        <v>64</v>
      </c>
      <c r="C41" s="165">
        <v>0</v>
      </c>
      <c r="D41" s="207">
        <v>0</v>
      </c>
      <c r="E41" s="151"/>
      <c r="F41" s="165">
        <v>3709.6</v>
      </c>
      <c r="G41" s="165" t="e">
        <f t="shared" si="2"/>
        <v>#DIV/0!</v>
      </c>
      <c r="H41" s="165" t="e">
        <f t="shared" si="9"/>
        <v>#DIV/0!</v>
      </c>
      <c r="I41" s="219"/>
      <c r="J41" s="159"/>
      <c r="K41" s="159"/>
      <c r="L41" s="159"/>
      <c r="M41" s="159"/>
      <c r="N41" s="159"/>
      <c r="O41" s="159"/>
    </row>
    <row r="42" spans="1:15" x14ac:dyDescent="0.2">
      <c r="A42" s="82" t="s">
        <v>74</v>
      </c>
      <c r="B42" s="83" t="s">
        <v>75</v>
      </c>
      <c r="C42" s="165">
        <v>5359</v>
      </c>
      <c r="D42" s="207">
        <v>0</v>
      </c>
      <c r="E42" s="84"/>
      <c r="F42" s="81">
        <v>0</v>
      </c>
      <c r="G42" s="165">
        <f t="shared" si="2"/>
        <v>0</v>
      </c>
      <c r="H42" s="165" t="e">
        <f t="shared" ref="H42:H45" si="17">+F42/D42*100</f>
        <v>#DIV/0!</v>
      </c>
      <c r="I42" s="219"/>
      <c r="J42" s="78"/>
      <c r="K42" s="78"/>
      <c r="L42" s="78"/>
      <c r="M42" s="78"/>
      <c r="N42" s="78"/>
      <c r="O42" s="78"/>
    </row>
    <row r="43" spans="1:15" x14ac:dyDescent="0.2">
      <c r="A43" s="82" t="s">
        <v>65</v>
      </c>
      <c r="B43" s="83" t="s">
        <v>66</v>
      </c>
      <c r="C43" s="165">
        <v>0</v>
      </c>
      <c r="D43" s="207">
        <v>0</v>
      </c>
      <c r="E43" s="84"/>
      <c r="F43" s="81">
        <v>0</v>
      </c>
      <c r="G43" s="165" t="e">
        <f t="shared" si="2"/>
        <v>#DIV/0!</v>
      </c>
      <c r="H43" s="165" t="e">
        <f t="shared" si="17"/>
        <v>#DIV/0!</v>
      </c>
      <c r="I43" s="219"/>
      <c r="J43" s="78"/>
      <c r="K43" s="78"/>
      <c r="L43" s="78"/>
      <c r="M43" s="78"/>
      <c r="N43" s="78"/>
      <c r="O43" s="78"/>
    </row>
    <row r="44" spans="1:15" x14ac:dyDescent="0.2">
      <c r="A44" s="82" t="s">
        <v>67</v>
      </c>
      <c r="B44" s="83" t="s">
        <v>68</v>
      </c>
      <c r="C44" s="165">
        <v>0</v>
      </c>
      <c r="D44" s="207">
        <v>0</v>
      </c>
      <c r="E44" s="84"/>
      <c r="F44" s="81">
        <v>0</v>
      </c>
      <c r="G44" s="165" t="e">
        <f t="shared" si="2"/>
        <v>#DIV/0!</v>
      </c>
      <c r="H44" s="165" t="e">
        <f t="shared" si="17"/>
        <v>#DIV/0!</v>
      </c>
      <c r="I44" s="219"/>
      <c r="J44" s="78"/>
      <c r="K44" s="78"/>
      <c r="L44" s="78"/>
      <c r="M44" s="78"/>
      <c r="N44" s="78"/>
      <c r="O44" s="78"/>
    </row>
    <row r="45" spans="1:15" x14ac:dyDescent="0.2">
      <c r="A45" s="82" t="s">
        <v>69</v>
      </c>
      <c r="B45" s="83" t="s">
        <v>70</v>
      </c>
      <c r="C45" s="165">
        <v>0</v>
      </c>
      <c r="D45" s="207">
        <v>87918</v>
      </c>
      <c r="E45" s="84"/>
      <c r="F45" s="81">
        <v>2248.11</v>
      </c>
      <c r="G45" s="165" t="e">
        <f t="shared" si="2"/>
        <v>#DIV/0!</v>
      </c>
      <c r="H45" s="165">
        <f t="shared" si="17"/>
        <v>2.5570531631747766</v>
      </c>
      <c r="I45" s="219"/>
      <c r="J45" s="78"/>
      <c r="K45" s="78"/>
      <c r="L45" s="78"/>
      <c r="M45" s="78"/>
      <c r="N45" s="78"/>
      <c r="O45" s="78"/>
    </row>
    <row r="46" spans="1:15" x14ac:dyDescent="0.2">
      <c r="A46" s="174" t="s">
        <v>29</v>
      </c>
      <c r="B46" s="175" t="s">
        <v>484</v>
      </c>
      <c r="C46" s="176">
        <f>+C47</f>
        <v>0</v>
      </c>
      <c r="D46" s="269">
        <f t="shared" ref="D46:F46" si="18">+D47</f>
        <v>0</v>
      </c>
      <c r="E46" s="176">
        <f t="shared" si="18"/>
        <v>0</v>
      </c>
      <c r="F46" s="176">
        <f t="shared" si="18"/>
        <v>33909.46</v>
      </c>
      <c r="G46" s="176" t="e">
        <f t="shared" si="2"/>
        <v>#DIV/0!</v>
      </c>
      <c r="H46" s="176" t="e">
        <f t="shared" ref="H46:H51" si="19">+F46/D46*100</f>
        <v>#DIV/0!</v>
      </c>
      <c r="I46" s="213"/>
      <c r="J46" s="138"/>
      <c r="K46" s="138"/>
      <c r="L46" s="138"/>
      <c r="M46" s="156"/>
      <c r="N46" s="156"/>
      <c r="O46" s="156"/>
    </row>
    <row r="47" spans="1:15" x14ac:dyDescent="0.2">
      <c r="A47" s="82" t="s">
        <v>31</v>
      </c>
      <c r="B47" s="83" t="s">
        <v>484</v>
      </c>
      <c r="C47" s="165">
        <v>0</v>
      </c>
      <c r="D47" s="207">
        <v>0</v>
      </c>
      <c r="E47" s="84"/>
      <c r="F47" s="81">
        <v>33909.46</v>
      </c>
      <c r="G47" s="165" t="e">
        <f t="shared" si="2"/>
        <v>#DIV/0!</v>
      </c>
      <c r="H47" s="165" t="e">
        <f t="shared" si="19"/>
        <v>#DIV/0!</v>
      </c>
      <c r="I47" s="219"/>
      <c r="J47" s="78"/>
      <c r="K47" s="78"/>
      <c r="L47" s="78"/>
      <c r="M47" s="78"/>
      <c r="N47" s="78"/>
      <c r="O47" s="78"/>
    </row>
    <row r="48" spans="1:15" x14ac:dyDescent="0.2">
      <c r="A48" s="174" t="s">
        <v>335</v>
      </c>
      <c r="B48" s="175" t="s">
        <v>485</v>
      </c>
      <c r="C48" s="176">
        <f>+C49</f>
        <v>0</v>
      </c>
      <c r="D48" s="269">
        <f t="shared" ref="D48:F48" si="20">+D49</f>
        <v>0</v>
      </c>
      <c r="E48" s="176">
        <f t="shared" si="20"/>
        <v>0</v>
      </c>
      <c r="F48" s="176">
        <f t="shared" si="20"/>
        <v>0</v>
      </c>
      <c r="G48" s="176" t="e">
        <f t="shared" si="2"/>
        <v>#DIV/0!</v>
      </c>
      <c r="H48" s="176" t="e">
        <f t="shared" si="19"/>
        <v>#DIV/0!</v>
      </c>
      <c r="I48" s="213"/>
      <c r="J48" s="138"/>
      <c r="K48" s="138"/>
      <c r="L48" s="138"/>
      <c r="M48" s="156"/>
      <c r="N48" s="156"/>
      <c r="O48" s="156"/>
    </row>
    <row r="49" spans="1:15" x14ac:dyDescent="0.2">
      <c r="A49" s="82" t="s">
        <v>337</v>
      </c>
      <c r="B49" s="83" t="s">
        <v>485</v>
      </c>
      <c r="C49" s="165">
        <v>0</v>
      </c>
      <c r="D49" s="207">
        <v>0</v>
      </c>
      <c r="E49" s="84"/>
      <c r="F49" s="81">
        <v>0</v>
      </c>
      <c r="G49" s="165" t="e">
        <f t="shared" si="2"/>
        <v>#DIV/0!</v>
      </c>
      <c r="H49" s="165" t="e">
        <f t="shared" si="19"/>
        <v>#DIV/0!</v>
      </c>
      <c r="I49" s="219"/>
      <c r="J49" s="78"/>
      <c r="K49" s="78"/>
      <c r="L49" s="78"/>
      <c r="M49" s="78"/>
      <c r="N49" s="78"/>
      <c r="O49" s="78"/>
    </row>
    <row r="50" spans="1:15" x14ac:dyDescent="0.2">
      <c r="A50" s="174" t="s">
        <v>76</v>
      </c>
      <c r="B50" s="175" t="s">
        <v>77</v>
      </c>
      <c r="C50" s="176">
        <v>0</v>
      </c>
      <c r="D50" s="269">
        <v>0</v>
      </c>
      <c r="E50" s="176">
        <v>0</v>
      </c>
      <c r="F50" s="176">
        <v>0</v>
      </c>
      <c r="G50" s="176" t="e">
        <f t="shared" si="2"/>
        <v>#DIV/0!</v>
      </c>
      <c r="H50" s="176" t="e">
        <f t="shared" si="19"/>
        <v>#DIV/0!</v>
      </c>
      <c r="I50" s="213"/>
      <c r="J50" s="138"/>
      <c r="K50" s="138"/>
      <c r="L50" s="138"/>
      <c r="M50" s="156"/>
      <c r="N50" s="156"/>
      <c r="O50" s="156"/>
    </row>
    <row r="51" spans="1:15" x14ac:dyDescent="0.2">
      <c r="A51" s="82" t="s">
        <v>78</v>
      </c>
      <c r="B51" s="83" t="s">
        <v>77</v>
      </c>
      <c r="C51" s="165"/>
      <c r="D51" s="165"/>
      <c r="E51" s="84"/>
      <c r="F51" s="81"/>
      <c r="G51" s="165" t="e">
        <f t="shared" si="2"/>
        <v>#DIV/0!</v>
      </c>
      <c r="H51" s="165" t="e">
        <f t="shared" si="19"/>
        <v>#DIV/0!</v>
      </c>
      <c r="I51" s="219"/>
      <c r="J51" s="78"/>
      <c r="K51" s="78"/>
      <c r="L51" s="78"/>
      <c r="M51" s="78"/>
      <c r="N51" s="78"/>
      <c r="O51" s="78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L30" sqref="L30"/>
    </sheetView>
  </sheetViews>
  <sheetFormatPr defaultRowHeight="12.75" x14ac:dyDescent="0.2"/>
  <cols>
    <col min="1" max="1" width="12" style="28" customWidth="1"/>
    <col min="2" max="2" width="33.42578125" style="31" customWidth="1"/>
    <col min="3" max="3" width="16.42578125" style="32" customWidth="1"/>
    <col min="4" max="5" width="17.7109375" style="33" bestFit="1" customWidth="1"/>
    <col min="6" max="6" width="17" style="32" bestFit="1" customWidth="1"/>
    <col min="7" max="8" width="12.5703125" style="32" customWidth="1"/>
    <col min="9" max="9" width="15.42578125" style="28" bestFit="1" customWidth="1"/>
    <col min="10" max="10" width="9.42578125" style="28" bestFit="1" customWidth="1"/>
    <col min="11" max="11" width="15.42578125" style="28" bestFit="1" customWidth="1"/>
    <col min="12" max="12" width="9.42578125" style="28" bestFit="1" customWidth="1"/>
    <col min="13" max="256" width="9.140625" style="28"/>
    <col min="257" max="257" width="19" style="28" customWidth="1"/>
    <col min="258" max="258" width="57.5703125" style="28" customWidth="1"/>
    <col min="259" max="259" width="16.42578125" style="28" customWidth="1"/>
    <col min="260" max="261" width="17.7109375" style="28" bestFit="1" customWidth="1"/>
    <col min="262" max="262" width="15.7109375" style="28" customWidth="1"/>
    <col min="263" max="263" width="15.7109375" style="28" bestFit="1" customWidth="1"/>
    <col min="264" max="264" width="19.7109375" style="28" customWidth="1"/>
    <col min="265" max="265" width="15.42578125" style="28" bestFit="1" customWidth="1"/>
    <col min="266" max="266" width="9.42578125" style="28" bestFit="1" customWidth="1"/>
    <col min="267" max="267" width="15.42578125" style="28" bestFit="1" customWidth="1"/>
    <col min="268" max="268" width="9.42578125" style="28" bestFit="1" customWidth="1"/>
    <col min="269" max="512" width="9.140625" style="28"/>
    <col min="513" max="513" width="19" style="28" customWidth="1"/>
    <col min="514" max="514" width="57.5703125" style="28" customWidth="1"/>
    <col min="515" max="515" width="16.42578125" style="28" customWidth="1"/>
    <col min="516" max="517" width="17.7109375" style="28" bestFit="1" customWidth="1"/>
    <col min="518" max="518" width="15.7109375" style="28" customWidth="1"/>
    <col min="519" max="519" width="15.7109375" style="28" bestFit="1" customWidth="1"/>
    <col min="520" max="520" width="19.7109375" style="28" customWidth="1"/>
    <col min="521" max="521" width="15.42578125" style="28" bestFit="1" customWidth="1"/>
    <col min="522" max="522" width="9.42578125" style="28" bestFit="1" customWidth="1"/>
    <col min="523" max="523" width="15.42578125" style="28" bestFit="1" customWidth="1"/>
    <col min="524" max="524" width="9.42578125" style="28" bestFit="1" customWidth="1"/>
    <col min="525" max="768" width="9.140625" style="28"/>
    <col min="769" max="769" width="19" style="28" customWidth="1"/>
    <col min="770" max="770" width="57.5703125" style="28" customWidth="1"/>
    <col min="771" max="771" width="16.42578125" style="28" customWidth="1"/>
    <col min="772" max="773" width="17.7109375" style="28" bestFit="1" customWidth="1"/>
    <col min="774" max="774" width="15.7109375" style="28" customWidth="1"/>
    <col min="775" max="775" width="15.7109375" style="28" bestFit="1" customWidth="1"/>
    <col min="776" max="776" width="19.7109375" style="28" customWidth="1"/>
    <col min="777" max="777" width="15.42578125" style="28" bestFit="1" customWidth="1"/>
    <col min="778" max="778" width="9.42578125" style="28" bestFit="1" customWidth="1"/>
    <col min="779" max="779" width="15.42578125" style="28" bestFit="1" customWidth="1"/>
    <col min="780" max="780" width="9.42578125" style="28" bestFit="1" customWidth="1"/>
    <col min="781" max="1024" width="9.140625" style="28"/>
    <col min="1025" max="1025" width="19" style="28" customWidth="1"/>
    <col min="1026" max="1026" width="57.5703125" style="28" customWidth="1"/>
    <col min="1027" max="1027" width="16.42578125" style="28" customWidth="1"/>
    <col min="1028" max="1029" width="17.7109375" style="28" bestFit="1" customWidth="1"/>
    <col min="1030" max="1030" width="15.7109375" style="28" customWidth="1"/>
    <col min="1031" max="1031" width="15.7109375" style="28" bestFit="1" customWidth="1"/>
    <col min="1032" max="1032" width="19.7109375" style="28" customWidth="1"/>
    <col min="1033" max="1033" width="15.42578125" style="28" bestFit="1" customWidth="1"/>
    <col min="1034" max="1034" width="9.42578125" style="28" bestFit="1" customWidth="1"/>
    <col min="1035" max="1035" width="15.42578125" style="28" bestFit="1" customWidth="1"/>
    <col min="1036" max="1036" width="9.42578125" style="28" bestFit="1" customWidth="1"/>
    <col min="1037" max="1280" width="9.140625" style="28"/>
    <col min="1281" max="1281" width="19" style="28" customWidth="1"/>
    <col min="1282" max="1282" width="57.5703125" style="28" customWidth="1"/>
    <col min="1283" max="1283" width="16.42578125" style="28" customWidth="1"/>
    <col min="1284" max="1285" width="17.7109375" style="28" bestFit="1" customWidth="1"/>
    <col min="1286" max="1286" width="15.7109375" style="28" customWidth="1"/>
    <col min="1287" max="1287" width="15.7109375" style="28" bestFit="1" customWidth="1"/>
    <col min="1288" max="1288" width="19.7109375" style="28" customWidth="1"/>
    <col min="1289" max="1289" width="15.42578125" style="28" bestFit="1" customWidth="1"/>
    <col min="1290" max="1290" width="9.42578125" style="28" bestFit="1" customWidth="1"/>
    <col min="1291" max="1291" width="15.42578125" style="28" bestFit="1" customWidth="1"/>
    <col min="1292" max="1292" width="9.42578125" style="28" bestFit="1" customWidth="1"/>
    <col min="1293" max="1536" width="9.140625" style="28"/>
    <col min="1537" max="1537" width="19" style="28" customWidth="1"/>
    <col min="1538" max="1538" width="57.5703125" style="28" customWidth="1"/>
    <col min="1539" max="1539" width="16.42578125" style="28" customWidth="1"/>
    <col min="1540" max="1541" width="17.7109375" style="28" bestFit="1" customWidth="1"/>
    <col min="1542" max="1542" width="15.7109375" style="28" customWidth="1"/>
    <col min="1543" max="1543" width="15.7109375" style="28" bestFit="1" customWidth="1"/>
    <col min="1544" max="1544" width="19.7109375" style="28" customWidth="1"/>
    <col min="1545" max="1545" width="15.42578125" style="28" bestFit="1" customWidth="1"/>
    <col min="1546" max="1546" width="9.42578125" style="28" bestFit="1" customWidth="1"/>
    <col min="1547" max="1547" width="15.42578125" style="28" bestFit="1" customWidth="1"/>
    <col min="1548" max="1548" width="9.42578125" style="28" bestFit="1" customWidth="1"/>
    <col min="1549" max="1792" width="9.140625" style="28"/>
    <col min="1793" max="1793" width="19" style="28" customWidth="1"/>
    <col min="1794" max="1794" width="57.5703125" style="28" customWidth="1"/>
    <col min="1795" max="1795" width="16.42578125" style="28" customWidth="1"/>
    <col min="1796" max="1797" width="17.7109375" style="28" bestFit="1" customWidth="1"/>
    <col min="1798" max="1798" width="15.7109375" style="28" customWidth="1"/>
    <col min="1799" max="1799" width="15.7109375" style="28" bestFit="1" customWidth="1"/>
    <col min="1800" max="1800" width="19.7109375" style="28" customWidth="1"/>
    <col min="1801" max="1801" width="15.42578125" style="28" bestFit="1" customWidth="1"/>
    <col min="1802" max="1802" width="9.42578125" style="28" bestFit="1" customWidth="1"/>
    <col min="1803" max="1803" width="15.42578125" style="28" bestFit="1" customWidth="1"/>
    <col min="1804" max="1804" width="9.42578125" style="28" bestFit="1" customWidth="1"/>
    <col min="1805" max="2048" width="9.140625" style="28"/>
    <col min="2049" max="2049" width="19" style="28" customWidth="1"/>
    <col min="2050" max="2050" width="57.5703125" style="28" customWidth="1"/>
    <col min="2051" max="2051" width="16.42578125" style="28" customWidth="1"/>
    <col min="2052" max="2053" width="17.7109375" style="28" bestFit="1" customWidth="1"/>
    <col min="2054" max="2054" width="15.7109375" style="28" customWidth="1"/>
    <col min="2055" max="2055" width="15.7109375" style="28" bestFit="1" customWidth="1"/>
    <col min="2056" max="2056" width="19.7109375" style="28" customWidth="1"/>
    <col min="2057" max="2057" width="15.42578125" style="28" bestFit="1" customWidth="1"/>
    <col min="2058" max="2058" width="9.42578125" style="28" bestFit="1" customWidth="1"/>
    <col min="2059" max="2059" width="15.42578125" style="28" bestFit="1" customWidth="1"/>
    <col min="2060" max="2060" width="9.42578125" style="28" bestFit="1" customWidth="1"/>
    <col min="2061" max="2304" width="9.140625" style="28"/>
    <col min="2305" max="2305" width="19" style="28" customWidth="1"/>
    <col min="2306" max="2306" width="57.5703125" style="28" customWidth="1"/>
    <col min="2307" max="2307" width="16.42578125" style="28" customWidth="1"/>
    <col min="2308" max="2309" width="17.7109375" style="28" bestFit="1" customWidth="1"/>
    <col min="2310" max="2310" width="15.7109375" style="28" customWidth="1"/>
    <col min="2311" max="2311" width="15.7109375" style="28" bestFit="1" customWidth="1"/>
    <col min="2312" max="2312" width="19.7109375" style="28" customWidth="1"/>
    <col min="2313" max="2313" width="15.42578125" style="28" bestFit="1" customWidth="1"/>
    <col min="2314" max="2314" width="9.42578125" style="28" bestFit="1" customWidth="1"/>
    <col min="2315" max="2315" width="15.42578125" style="28" bestFit="1" customWidth="1"/>
    <col min="2316" max="2316" width="9.42578125" style="28" bestFit="1" customWidth="1"/>
    <col min="2317" max="2560" width="9.140625" style="28"/>
    <col min="2561" max="2561" width="19" style="28" customWidth="1"/>
    <col min="2562" max="2562" width="57.5703125" style="28" customWidth="1"/>
    <col min="2563" max="2563" width="16.42578125" style="28" customWidth="1"/>
    <col min="2564" max="2565" width="17.7109375" style="28" bestFit="1" customWidth="1"/>
    <col min="2566" max="2566" width="15.7109375" style="28" customWidth="1"/>
    <col min="2567" max="2567" width="15.7109375" style="28" bestFit="1" customWidth="1"/>
    <col min="2568" max="2568" width="19.7109375" style="28" customWidth="1"/>
    <col min="2569" max="2569" width="15.42578125" style="28" bestFit="1" customWidth="1"/>
    <col min="2570" max="2570" width="9.42578125" style="28" bestFit="1" customWidth="1"/>
    <col min="2571" max="2571" width="15.42578125" style="28" bestFit="1" customWidth="1"/>
    <col min="2572" max="2572" width="9.42578125" style="28" bestFit="1" customWidth="1"/>
    <col min="2573" max="2816" width="9.140625" style="28"/>
    <col min="2817" max="2817" width="19" style="28" customWidth="1"/>
    <col min="2818" max="2818" width="57.5703125" style="28" customWidth="1"/>
    <col min="2819" max="2819" width="16.42578125" style="28" customWidth="1"/>
    <col min="2820" max="2821" width="17.7109375" style="28" bestFit="1" customWidth="1"/>
    <col min="2822" max="2822" width="15.7109375" style="28" customWidth="1"/>
    <col min="2823" max="2823" width="15.7109375" style="28" bestFit="1" customWidth="1"/>
    <col min="2824" max="2824" width="19.7109375" style="28" customWidth="1"/>
    <col min="2825" max="2825" width="15.42578125" style="28" bestFit="1" customWidth="1"/>
    <col min="2826" max="2826" width="9.42578125" style="28" bestFit="1" customWidth="1"/>
    <col min="2827" max="2827" width="15.42578125" style="28" bestFit="1" customWidth="1"/>
    <col min="2828" max="2828" width="9.42578125" style="28" bestFit="1" customWidth="1"/>
    <col min="2829" max="3072" width="9.140625" style="28"/>
    <col min="3073" max="3073" width="19" style="28" customWidth="1"/>
    <col min="3074" max="3074" width="57.5703125" style="28" customWidth="1"/>
    <col min="3075" max="3075" width="16.42578125" style="28" customWidth="1"/>
    <col min="3076" max="3077" width="17.7109375" style="28" bestFit="1" customWidth="1"/>
    <col min="3078" max="3078" width="15.7109375" style="28" customWidth="1"/>
    <col min="3079" max="3079" width="15.7109375" style="28" bestFit="1" customWidth="1"/>
    <col min="3080" max="3080" width="19.7109375" style="28" customWidth="1"/>
    <col min="3081" max="3081" width="15.42578125" style="28" bestFit="1" customWidth="1"/>
    <col min="3082" max="3082" width="9.42578125" style="28" bestFit="1" customWidth="1"/>
    <col min="3083" max="3083" width="15.42578125" style="28" bestFit="1" customWidth="1"/>
    <col min="3084" max="3084" width="9.42578125" style="28" bestFit="1" customWidth="1"/>
    <col min="3085" max="3328" width="9.140625" style="28"/>
    <col min="3329" max="3329" width="19" style="28" customWidth="1"/>
    <col min="3330" max="3330" width="57.5703125" style="28" customWidth="1"/>
    <col min="3331" max="3331" width="16.42578125" style="28" customWidth="1"/>
    <col min="3332" max="3333" width="17.7109375" style="28" bestFit="1" customWidth="1"/>
    <col min="3334" max="3334" width="15.7109375" style="28" customWidth="1"/>
    <col min="3335" max="3335" width="15.7109375" style="28" bestFit="1" customWidth="1"/>
    <col min="3336" max="3336" width="19.7109375" style="28" customWidth="1"/>
    <col min="3337" max="3337" width="15.42578125" style="28" bestFit="1" customWidth="1"/>
    <col min="3338" max="3338" width="9.42578125" style="28" bestFit="1" customWidth="1"/>
    <col min="3339" max="3339" width="15.42578125" style="28" bestFit="1" customWidth="1"/>
    <col min="3340" max="3340" width="9.42578125" style="28" bestFit="1" customWidth="1"/>
    <col min="3341" max="3584" width="9.140625" style="28"/>
    <col min="3585" max="3585" width="19" style="28" customWidth="1"/>
    <col min="3586" max="3586" width="57.5703125" style="28" customWidth="1"/>
    <col min="3587" max="3587" width="16.42578125" style="28" customWidth="1"/>
    <col min="3588" max="3589" width="17.7109375" style="28" bestFit="1" customWidth="1"/>
    <col min="3590" max="3590" width="15.7109375" style="28" customWidth="1"/>
    <col min="3591" max="3591" width="15.7109375" style="28" bestFit="1" customWidth="1"/>
    <col min="3592" max="3592" width="19.7109375" style="28" customWidth="1"/>
    <col min="3593" max="3593" width="15.42578125" style="28" bestFit="1" customWidth="1"/>
    <col min="3594" max="3594" width="9.42578125" style="28" bestFit="1" customWidth="1"/>
    <col min="3595" max="3595" width="15.42578125" style="28" bestFit="1" customWidth="1"/>
    <col min="3596" max="3596" width="9.42578125" style="28" bestFit="1" customWidth="1"/>
    <col min="3597" max="3840" width="9.140625" style="28"/>
    <col min="3841" max="3841" width="19" style="28" customWidth="1"/>
    <col min="3842" max="3842" width="57.5703125" style="28" customWidth="1"/>
    <col min="3843" max="3843" width="16.42578125" style="28" customWidth="1"/>
    <col min="3844" max="3845" width="17.7109375" style="28" bestFit="1" customWidth="1"/>
    <col min="3846" max="3846" width="15.7109375" style="28" customWidth="1"/>
    <col min="3847" max="3847" width="15.7109375" style="28" bestFit="1" customWidth="1"/>
    <col min="3848" max="3848" width="19.7109375" style="28" customWidth="1"/>
    <col min="3849" max="3849" width="15.42578125" style="28" bestFit="1" customWidth="1"/>
    <col min="3850" max="3850" width="9.42578125" style="28" bestFit="1" customWidth="1"/>
    <col min="3851" max="3851" width="15.42578125" style="28" bestFit="1" customWidth="1"/>
    <col min="3852" max="3852" width="9.42578125" style="28" bestFit="1" customWidth="1"/>
    <col min="3853" max="4096" width="9.140625" style="28"/>
    <col min="4097" max="4097" width="19" style="28" customWidth="1"/>
    <col min="4098" max="4098" width="57.5703125" style="28" customWidth="1"/>
    <col min="4099" max="4099" width="16.42578125" style="28" customWidth="1"/>
    <col min="4100" max="4101" width="17.7109375" style="28" bestFit="1" customWidth="1"/>
    <col min="4102" max="4102" width="15.7109375" style="28" customWidth="1"/>
    <col min="4103" max="4103" width="15.7109375" style="28" bestFit="1" customWidth="1"/>
    <col min="4104" max="4104" width="19.7109375" style="28" customWidth="1"/>
    <col min="4105" max="4105" width="15.42578125" style="28" bestFit="1" customWidth="1"/>
    <col min="4106" max="4106" width="9.42578125" style="28" bestFit="1" customWidth="1"/>
    <col min="4107" max="4107" width="15.42578125" style="28" bestFit="1" customWidth="1"/>
    <col min="4108" max="4108" width="9.42578125" style="28" bestFit="1" customWidth="1"/>
    <col min="4109" max="4352" width="9.140625" style="28"/>
    <col min="4353" max="4353" width="19" style="28" customWidth="1"/>
    <col min="4354" max="4354" width="57.5703125" style="28" customWidth="1"/>
    <col min="4355" max="4355" width="16.42578125" style="28" customWidth="1"/>
    <col min="4356" max="4357" width="17.7109375" style="28" bestFit="1" customWidth="1"/>
    <col min="4358" max="4358" width="15.7109375" style="28" customWidth="1"/>
    <col min="4359" max="4359" width="15.7109375" style="28" bestFit="1" customWidth="1"/>
    <col min="4360" max="4360" width="19.7109375" style="28" customWidth="1"/>
    <col min="4361" max="4361" width="15.42578125" style="28" bestFit="1" customWidth="1"/>
    <col min="4362" max="4362" width="9.42578125" style="28" bestFit="1" customWidth="1"/>
    <col min="4363" max="4363" width="15.42578125" style="28" bestFit="1" customWidth="1"/>
    <col min="4364" max="4364" width="9.42578125" style="28" bestFit="1" customWidth="1"/>
    <col min="4365" max="4608" width="9.140625" style="28"/>
    <col min="4609" max="4609" width="19" style="28" customWidth="1"/>
    <col min="4610" max="4610" width="57.5703125" style="28" customWidth="1"/>
    <col min="4611" max="4611" width="16.42578125" style="28" customWidth="1"/>
    <col min="4612" max="4613" width="17.7109375" style="28" bestFit="1" customWidth="1"/>
    <col min="4614" max="4614" width="15.7109375" style="28" customWidth="1"/>
    <col min="4615" max="4615" width="15.7109375" style="28" bestFit="1" customWidth="1"/>
    <col min="4616" max="4616" width="19.7109375" style="28" customWidth="1"/>
    <col min="4617" max="4617" width="15.42578125" style="28" bestFit="1" customWidth="1"/>
    <col min="4618" max="4618" width="9.42578125" style="28" bestFit="1" customWidth="1"/>
    <col min="4619" max="4619" width="15.42578125" style="28" bestFit="1" customWidth="1"/>
    <col min="4620" max="4620" width="9.42578125" style="28" bestFit="1" customWidth="1"/>
    <col min="4621" max="4864" width="9.140625" style="28"/>
    <col min="4865" max="4865" width="19" style="28" customWidth="1"/>
    <col min="4866" max="4866" width="57.5703125" style="28" customWidth="1"/>
    <col min="4867" max="4867" width="16.42578125" style="28" customWidth="1"/>
    <col min="4868" max="4869" width="17.7109375" style="28" bestFit="1" customWidth="1"/>
    <col min="4870" max="4870" width="15.7109375" style="28" customWidth="1"/>
    <col min="4871" max="4871" width="15.7109375" style="28" bestFit="1" customWidth="1"/>
    <col min="4872" max="4872" width="19.7109375" style="28" customWidth="1"/>
    <col min="4873" max="4873" width="15.42578125" style="28" bestFit="1" customWidth="1"/>
    <col min="4874" max="4874" width="9.42578125" style="28" bestFit="1" customWidth="1"/>
    <col min="4875" max="4875" width="15.42578125" style="28" bestFit="1" customWidth="1"/>
    <col min="4876" max="4876" width="9.42578125" style="28" bestFit="1" customWidth="1"/>
    <col min="4877" max="5120" width="9.140625" style="28"/>
    <col min="5121" max="5121" width="19" style="28" customWidth="1"/>
    <col min="5122" max="5122" width="57.5703125" style="28" customWidth="1"/>
    <col min="5123" max="5123" width="16.42578125" style="28" customWidth="1"/>
    <col min="5124" max="5125" width="17.7109375" style="28" bestFit="1" customWidth="1"/>
    <col min="5126" max="5126" width="15.7109375" style="28" customWidth="1"/>
    <col min="5127" max="5127" width="15.7109375" style="28" bestFit="1" customWidth="1"/>
    <col min="5128" max="5128" width="19.7109375" style="28" customWidth="1"/>
    <col min="5129" max="5129" width="15.42578125" style="28" bestFit="1" customWidth="1"/>
    <col min="5130" max="5130" width="9.42578125" style="28" bestFit="1" customWidth="1"/>
    <col min="5131" max="5131" width="15.42578125" style="28" bestFit="1" customWidth="1"/>
    <col min="5132" max="5132" width="9.42578125" style="28" bestFit="1" customWidth="1"/>
    <col min="5133" max="5376" width="9.140625" style="28"/>
    <col min="5377" max="5377" width="19" style="28" customWidth="1"/>
    <col min="5378" max="5378" width="57.5703125" style="28" customWidth="1"/>
    <col min="5379" max="5379" width="16.42578125" style="28" customWidth="1"/>
    <col min="5380" max="5381" width="17.7109375" style="28" bestFit="1" customWidth="1"/>
    <col min="5382" max="5382" width="15.7109375" style="28" customWidth="1"/>
    <col min="5383" max="5383" width="15.7109375" style="28" bestFit="1" customWidth="1"/>
    <col min="5384" max="5384" width="19.7109375" style="28" customWidth="1"/>
    <col min="5385" max="5385" width="15.42578125" style="28" bestFit="1" customWidth="1"/>
    <col min="5386" max="5386" width="9.42578125" style="28" bestFit="1" customWidth="1"/>
    <col min="5387" max="5387" width="15.42578125" style="28" bestFit="1" customWidth="1"/>
    <col min="5388" max="5388" width="9.42578125" style="28" bestFit="1" customWidth="1"/>
    <col min="5389" max="5632" width="9.140625" style="28"/>
    <col min="5633" max="5633" width="19" style="28" customWidth="1"/>
    <col min="5634" max="5634" width="57.5703125" style="28" customWidth="1"/>
    <col min="5635" max="5635" width="16.42578125" style="28" customWidth="1"/>
    <col min="5636" max="5637" width="17.7109375" style="28" bestFit="1" customWidth="1"/>
    <col min="5638" max="5638" width="15.7109375" style="28" customWidth="1"/>
    <col min="5639" max="5639" width="15.7109375" style="28" bestFit="1" customWidth="1"/>
    <col min="5640" max="5640" width="19.7109375" style="28" customWidth="1"/>
    <col min="5641" max="5641" width="15.42578125" style="28" bestFit="1" customWidth="1"/>
    <col min="5642" max="5642" width="9.42578125" style="28" bestFit="1" customWidth="1"/>
    <col min="5643" max="5643" width="15.42578125" style="28" bestFit="1" customWidth="1"/>
    <col min="5644" max="5644" width="9.42578125" style="28" bestFit="1" customWidth="1"/>
    <col min="5645" max="5888" width="9.140625" style="28"/>
    <col min="5889" max="5889" width="19" style="28" customWidth="1"/>
    <col min="5890" max="5890" width="57.5703125" style="28" customWidth="1"/>
    <col min="5891" max="5891" width="16.42578125" style="28" customWidth="1"/>
    <col min="5892" max="5893" width="17.7109375" style="28" bestFit="1" customWidth="1"/>
    <col min="5894" max="5894" width="15.7109375" style="28" customWidth="1"/>
    <col min="5895" max="5895" width="15.7109375" style="28" bestFit="1" customWidth="1"/>
    <col min="5896" max="5896" width="19.7109375" style="28" customWidth="1"/>
    <col min="5897" max="5897" width="15.42578125" style="28" bestFit="1" customWidth="1"/>
    <col min="5898" max="5898" width="9.42578125" style="28" bestFit="1" customWidth="1"/>
    <col min="5899" max="5899" width="15.42578125" style="28" bestFit="1" customWidth="1"/>
    <col min="5900" max="5900" width="9.42578125" style="28" bestFit="1" customWidth="1"/>
    <col min="5901" max="6144" width="9.140625" style="28"/>
    <col min="6145" max="6145" width="19" style="28" customWidth="1"/>
    <col min="6146" max="6146" width="57.5703125" style="28" customWidth="1"/>
    <col min="6147" max="6147" width="16.42578125" style="28" customWidth="1"/>
    <col min="6148" max="6149" width="17.7109375" style="28" bestFit="1" customWidth="1"/>
    <col min="6150" max="6150" width="15.7109375" style="28" customWidth="1"/>
    <col min="6151" max="6151" width="15.7109375" style="28" bestFit="1" customWidth="1"/>
    <col min="6152" max="6152" width="19.7109375" style="28" customWidth="1"/>
    <col min="6153" max="6153" width="15.42578125" style="28" bestFit="1" customWidth="1"/>
    <col min="6154" max="6154" width="9.42578125" style="28" bestFit="1" customWidth="1"/>
    <col min="6155" max="6155" width="15.42578125" style="28" bestFit="1" customWidth="1"/>
    <col min="6156" max="6156" width="9.42578125" style="28" bestFit="1" customWidth="1"/>
    <col min="6157" max="6400" width="9.140625" style="28"/>
    <col min="6401" max="6401" width="19" style="28" customWidth="1"/>
    <col min="6402" max="6402" width="57.5703125" style="28" customWidth="1"/>
    <col min="6403" max="6403" width="16.42578125" style="28" customWidth="1"/>
    <col min="6404" max="6405" width="17.7109375" style="28" bestFit="1" customWidth="1"/>
    <col min="6406" max="6406" width="15.7109375" style="28" customWidth="1"/>
    <col min="6407" max="6407" width="15.7109375" style="28" bestFit="1" customWidth="1"/>
    <col min="6408" max="6408" width="19.7109375" style="28" customWidth="1"/>
    <col min="6409" max="6409" width="15.42578125" style="28" bestFit="1" customWidth="1"/>
    <col min="6410" max="6410" width="9.42578125" style="28" bestFit="1" customWidth="1"/>
    <col min="6411" max="6411" width="15.42578125" style="28" bestFit="1" customWidth="1"/>
    <col min="6412" max="6412" width="9.42578125" style="28" bestFit="1" customWidth="1"/>
    <col min="6413" max="6656" width="9.140625" style="28"/>
    <col min="6657" max="6657" width="19" style="28" customWidth="1"/>
    <col min="6658" max="6658" width="57.5703125" style="28" customWidth="1"/>
    <col min="6659" max="6659" width="16.42578125" style="28" customWidth="1"/>
    <col min="6660" max="6661" width="17.7109375" style="28" bestFit="1" customWidth="1"/>
    <col min="6662" max="6662" width="15.7109375" style="28" customWidth="1"/>
    <col min="6663" max="6663" width="15.7109375" style="28" bestFit="1" customWidth="1"/>
    <col min="6664" max="6664" width="19.7109375" style="28" customWidth="1"/>
    <col min="6665" max="6665" width="15.42578125" style="28" bestFit="1" customWidth="1"/>
    <col min="6666" max="6666" width="9.42578125" style="28" bestFit="1" customWidth="1"/>
    <col min="6667" max="6667" width="15.42578125" style="28" bestFit="1" customWidth="1"/>
    <col min="6668" max="6668" width="9.42578125" style="28" bestFit="1" customWidth="1"/>
    <col min="6669" max="6912" width="9.140625" style="28"/>
    <col min="6913" max="6913" width="19" style="28" customWidth="1"/>
    <col min="6914" max="6914" width="57.5703125" style="28" customWidth="1"/>
    <col min="6915" max="6915" width="16.42578125" style="28" customWidth="1"/>
    <col min="6916" max="6917" width="17.7109375" style="28" bestFit="1" customWidth="1"/>
    <col min="6918" max="6918" width="15.7109375" style="28" customWidth="1"/>
    <col min="6919" max="6919" width="15.7109375" style="28" bestFit="1" customWidth="1"/>
    <col min="6920" max="6920" width="19.7109375" style="28" customWidth="1"/>
    <col min="6921" max="6921" width="15.42578125" style="28" bestFit="1" customWidth="1"/>
    <col min="6922" max="6922" width="9.42578125" style="28" bestFit="1" customWidth="1"/>
    <col min="6923" max="6923" width="15.42578125" style="28" bestFit="1" customWidth="1"/>
    <col min="6924" max="6924" width="9.42578125" style="28" bestFit="1" customWidth="1"/>
    <col min="6925" max="7168" width="9.140625" style="28"/>
    <col min="7169" max="7169" width="19" style="28" customWidth="1"/>
    <col min="7170" max="7170" width="57.5703125" style="28" customWidth="1"/>
    <col min="7171" max="7171" width="16.42578125" style="28" customWidth="1"/>
    <col min="7172" max="7173" width="17.7109375" style="28" bestFit="1" customWidth="1"/>
    <col min="7174" max="7174" width="15.7109375" style="28" customWidth="1"/>
    <col min="7175" max="7175" width="15.7109375" style="28" bestFit="1" customWidth="1"/>
    <col min="7176" max="7176" width="19.7109375" style="28" customWidth="1"/>
    <col min="7177" max="7177" width="15.42578125" style="28" bestFit="1" customWidth="1"/>
    <col min="7178" max="7178" width="9.42578125" style="28" bestFit="1" customWidth="1"/>
    <col min="7179" max="7179" width="15.42578125" style="28" bestFit="1" customWidth="1"/>
    <col min="7180" max="7180" width="9.42578125" style="28" bestFit="1" customWidth="1"/>
    <col min="7181" max="7424" width="9.140625" style="28"/>
    <col min="7425" max="7425" width="19" style="28" customWidth="1"/>
    <col min="7426" max="7426" width="57.5703125" style="28" customWidth="1"/>
    <col min="7427" max="7427" width="16.42578125" style="28" customWidth="1"/>
    <col min="7428" max="7429" width="17.7109375" style="28" bestFit="1" customWidth="1"/>
    <col min="7430" max="7430" width="15.7109375" style="28" customWidth="1"/>
    <col min="7431" max="7431" width="15.7109375" style="28" bestFit="1" customWidth="1"/>
    <col min="7432" max="7432" width="19.7109375" style="28" customWidth="1"/>
    <col min="7433" max="7433" width="15.42578125" style="28" bestFit="1" customWidth="1"/>
    <col min="7434" max="7434" width="9.42578125" style="28" bestFit="1" customWidth="1"/>
    <col min="7435" max="7435" width="15.42578125" style="28" bestFit="1" customWidth="1"/>
    <col min="7436" max="7436" width="9.42578125" style="28" bestFit="1" customWidth="1"/>
    <col min="7437" max="7680" width="9.140625" style="28"/>
    <col min="7681" max="7681" width="19" style="28" customWidth="1"/>
    <col min="7682" max="7682" width="57.5703125" style="28" customWidth="1"/>
    <col min="7683" max="7683" width="16.42578125" style="28" customWidth="1"/>
    <col min="7684" max="7685" width="17.7109375" style="28" bestFit="1" customWidth="1"/>
    <col min="7686" max="7686" width="15.7109375" style="28" customWidth="1"/>
    <col min="7687" max="7687" width="15.7109375" style="28" bestFit="1" customWidth="1"/>
    <col min="7688" max="7688" width="19.7109375" style="28" customWidth="1"/>
    <col min="7689" max="7689" width="15.42578125" style="28" bestFit="1" customWidth="1"/>
    <col min="7690" max="7690" width="9.42578125" style="28" bestFit="1" customWidth="1"/>
    <col min="7691" max="7691" width="15.42578125" style="28" bestFit="1" customWidth="1"/>
    <col min="7692" max="7692" width="9.42578125" style="28" bestFit="1" customWidth="1"/>
    <col min="7693" max="7936" width="9.140625" style="28"/>
    <col min="7937" max="7937" width="19" style="28" customWidth="1"/>
    <col min="7938" max="7938" width="57.5703125" style="28" customWidth="1"/>
    <col min="7939" max="7939" width="16.42578125" style="28" customWidth="1"/>
    <col min="7940" max="7941" width="17.7109375" style="28" bestFit="1" customWidth="1"/>
    <col min="7942" max="7942" width="15.7109375" style="28" customWidth="1"/>
    <col min="7943" max="7943" width="15.7109375" style="28" bestFit="1" customWidth="1"/>
    <col min="7944" max="7944" width="19.7109375" style="28" customWidth="1"/>
    <col min="7945" max="7945" width="15.42578125" style="28" bestFit="1" customWidth="1"/>
    <col min="7946" max="7946" width="9.42578125" style="28" bestFit="1" customWidth="1"/>
    <col min="7947" max="7947" width="15.42578125" style="28" bestFit="1" customWidth="1"/>
    <col min="7948" max="7948" width="9.42578125" style="28" bestFit="1" customWidth="1"/>
    <col min="7949" max="8192" width="9.140625" style="28"/>
    <col min="8193" max="8193" width="19" style="28" customWidth="1"/>
    <col min="8194" max="8194" width="57.5703125" style="28" customWidth="1"/>
    <col min="8195" max="8195" width="16.42578125" style="28" customWidth="1"/>
    <col min="8196" max="8197" width="17.7109375" style="28" bestFit="1" customWidth="1"/>
    <col min="8198" max="8198" width="15.7109375" style="28" customWidth="1"/>
    <col min="8199" max="8199" width="15.7109375" style="28" bestFit="1" customWidth="1"/>
    <col min="8200" max="8200" width="19.7109375" style="28" customWidth="1"/>
    <col min="8201" max="8201" width="15.42578125" style="28" bestFit="1" customWidth="1"/>
    <col min="8202" max="8202" width="9.42578125" style="28" bestFit="1" customWidth="1"/>
    <col min="8203" max="8203" width="15.42578125" style="28" bestFit="1" customWidth="1"/>
    <col min="8204" max="8204" width="9.42578125" style="28" bestFit="1" customWidth="1"/>
    <col min="8205" max="8448" width="9.140625" style="28"/>
    <col min="8449" max="8449" width="19" style="28" customWidth="1"/>
    <col min="8450" max="8450" width="57.5703125" style="28" customWidth="1"/>
    <col min="8451" max="8451" width="16.42578125" style="28" customWidth="1"/>
    <col min="8452" max="8453" width="17.7109375" style="28" bestFit="1" customWidth="1"/>
    <col min="8454" max="8454" width="15.7109375" style="28" customWidth="1"/>
    <col min="8455" max="8455" width="15.7109375" style="28" bestFit="1" customWidth="1"/>
    <col min="8456" max="8456" width="19.7109375" style="28" customWidth="1"/>
    <col min="8457" max="8457" width="15.42578125" style="28" bestFit="1" customWidth="1"/>
    <col min="8458" max="8458" width="9.42578125" style="28" bestFit="1" customWidth="1"/>
    <col min="8459" max="8459" width="15.42578125" style="28" bestFit="1" customWidth="1"/>
    <col min="8460" max="8460" width="9.42578125" style="28" bestFit="1" customWidth="1"/>
    <col min="8461" max="8704" width="9.140625" style="28"/>
    <col min="8705" max="8705" width="19" style="28" customWidth="1"/>
    <col min="8706" max="8706" width="57.5703125" style="28" customWidth="1"/>
    <col min="8707" max="8707" width="16.42578125" style="28" customWidth="1"/>
    <col min="8708" max="8709" width="17.7109375" style="28" bestFit="1" customWidth="1"/>
    <col min="8710" max="8710" width="15.7109375" style="28" customWidth="1"/>
    <col min="8711" max="8711" width="15.7109375" style="28" bestFit="1" customWidth="1"/>
    <col min="8712" max="8712" width="19.7109375" style="28" customWidth="1"/>
    <col min="8713" max="8713" width="15.42578125" style="28" bestFit="1" customWidth="1"/>
    <col min="8714" max="8714" width="9.42578125" style="28" bestFit="1" customWidth="1"/>
    <col min="8715" max="8715" width="15.42578125" style="28" bestFit="1" customWidth="1"/>
    <col min="8716" max="8716" width="9.42578125" style="28" bestFit="1" customWidth="1"/>
    <col min="8717" max="8960" width="9.140625" style="28"/>
    <col min="8961" max="8961" width="19" style="28" customWidth="1"/>
    <col min="8962" max="8962" width="57.5703125" style="28" customWidth="1"/>
    <col min="8963" max="8963" width="16.42578125" style="28" customWidth="1"/>
    <col min="8964" max="8965" width="17.7109375" style="28" bestFit="1" customWidth="1"/>
    <col min="8966" max="8966" width="15.7109375" style="28" customWidth="1"/>
    <col min="8967" max="8967" width="15.7109375" style="28" bestFit="1" customWidth="1"/>
    <col min="8968" max="8968" width="19.7109375" style="28" customWidth="1"/>
    <col min="8969" max="8969" width="15.42578125" style="28" bestFit="1" customWidth="1"/>
    <col min="8970" max="8970" width="9.42578125" style="28" bestFit="1" customWidth="1"/>
    <col min="8971" max="8971" width="15.42578125" style="28" bestFit="1" customWidth="1"/>
    <col min="8972" max="8972" width="9.42578125" style="28" bestFit="1" customWidth="1"/>
    <col min="8973" max="9216" width="9.140625" style="28"/>
    <col min="9217" max="9217" width="19" style="28" customWidth="1"/>
    <col min="9218" max="9218" width="57.5703125" style="28" customWidth="1"/>
    <col min="9219" max="9219" width="16.42578125" style="28" customWidth="1"/>
    <col min="9220" max="9221" width="17.7109375" style="28" bestFit="1" customWidth="1"/>
    <col min="9222" max="9222" width="15.7109375" style="28" customWidth="1"/>
    <col min="9223" max="9223" width="15.7109375" style="28" bestFit="1" customWidth="1"/>
    <col min="9224" max="9224" width="19.7109375" style="28" customWidth="1"/>
    <col min="9225" max="9225" width="15.42578125" style="28" bestFit="1" customWidth="1"/>
    <col min="9226" max="9226" width="9.42578125" style="28" bestFit="1" customWidth="1"/>
    <col min="9227" max="9227" width="15.42578125" style="28" bestFit="1" customWidth="1"/>
    <col min="9228" max="9228" width="9.42578125" style="28" bestFit="1" customWidth="1"/>
    <col min="9229" max="9472" width="9.140625" style="28"/>
    <col min="9473" max="9473" width="19" style="28" customWidth="1"/>
    <col min="9474" max="9474" width="57.5703125" style="28" customWidth="1"/>
    <col min="9475" max="9475" width="16.42578125" style="28" customWidth="1"/>
    <col min="9476" max="9477" width="17.7109375" style="28" bestFit="1" customWidth="1"/>
    <col min="9478" max="9478" width="15.7109375" style="28" customWidth="1"/>
    <col min="9479" max="9479" width="15.7109375" style="28" bestFit="1" customWidth="1"/>
    <col min="9480" max="9480" width="19.7109375" style="28" customWidth="1"/>
    <col min="9481" max="9481" width="15.42578125" style="28" bestFit="1" customWidth="1"/>
    <col min="9482" max="9482" width="9.42578125" style="28" bestFit="1" customWidth="1"/>
    <col min="9483" max="9483" width="15.42578125" style="28" bestFit="1" customWidth="1"/>
    <col min="9484" max="9484" width="9.42578125" style="28" bestFit="1" customWidth="1"/>
    <col min="9485" max="9728" width="9.140625" style="28"/>
    <col min="9729" max="9729" width="19" style="28" customWidth="1"/>
    <col min="9730" max="9730" width="57.5703125" style="28" customWidth="1"/>
    <col min="9731" max="9731" width="16.42578125" style="28" customWidth="1"/>
    <col min="9732" max="9733" width="17.7109375" style="28" bestFit="1" customWidth="1"/>
    <col min="9734" max="9734" width="15.7109375" style="28" customWidth="1"/>
    <col min="9735" max="9735" width="15.7109375" style="28" bestFit="1" customWidth="1"/>
    <col min="9736" max="9736" width="19.7109375" style="28" customWidth="1"/>
    <col min="9737" max="9737" width="15.42578125" style="28" bestFit="1" customWidth="1"/>
    <col min="9738" max="9738" width="9.42578125" style="28" bestFit="1" customWidth="1"/>
    <col min="9739" max="9739" width="15.42578125" style="28" bestFit="1" customWidth="1"/>
    <col min="9740" max="9740" width="9.42578125" style="28" bestFit="1" customWidth="1"/>
    <col min="9741" max="9984" width="9.140625" style="28"/>
    <col min="9985" max="9985" width="19" style="28" customWidth="1"/>
    <col min="9986" max="9986" width="57.5703125" style="28" customWidth="1"/>
    <col min="9987" max="9987" width="16.42578125" style="28" customWidth="1"/>
    <col min="9988" max="9989" width="17.7109375" style="28" bestFit="1" customWidth="1"/>
    <col min="9990" max="9990" width="15.7109375" style="28" customWidth="1"/>
    <col min="9991" max="9991" width="15.7109375" style="28" bestFit="1" customWidth="1"/>
    <col min="9992" max="9992" width="19.7109375" style="28" customWidth="1"/>
    <col min="9993" max="9993" width="15.42578125" style="28" bestFit="1" customWidth="1"/>
    <col min="9994" max="9994" width="9.42578125" style="28" bestFit="1" customWidth="1"/>
    <col min="9995" max="9995" width="15.42578125" style="28" bestFit="1" customWidth="1"/>
    <col min="9996" max="9996" width="9.42578125" style="28" bestFit="1" customWidth="1"/>
    <col min="9997" max="10240" width="9.140625" style="28"/>
    <col min="10241" max="10241" width="19" style="28" customWidth="1"/>
    <col min="10242" max="10242" width="57.5703125" style="28" customWidth="1"/>
    <col min="10243" max="10243" width="16.42578125" style="28" customWidth="1"/>
    <col min="10244" max="10245" width="17.7109375" style="28" bestFit="1" customWidth="1"/>
    <col min="10246" max="10246" width="15.7109375" style="28" customWidth="1"/>
    <col min="10247" max="10247" width="15.7109375" style="28" bestFit="1" customWidth="1"/>
    <col min="10248" max="10248" width="19.7109375" style="28" customWidth="1"/>
    <col min="10249" max="10249" width="15.42578125" style="28" bestFit="1" customWidth="1"/>
    <col min="10250" max="10250" width="9.42578125" style="28" bestFit="1" customWidth="1"/>
    <col min="10251" max="10251" width="15.42578125" style="28" bestFit="1" customWidth="1"/>
    <col min="10252" max="10252" width="9.42578125" style="28" bestFit="1" customWidth="1"/>
    <col min="10253" max="10496" width="9.140625" style="28"/>
    <col min="10497" max="10497" width="19" style="28" customWidth="1"/>
    <col min="10498" max="10498" width="57.5703125" style="28" customWidth="1"/>
    <col min="10499" max="10499" width="16.42578125" style="28" customWidth="1"/>
    <col min="10500" max="10501" width="17.7109375" style="28" bestFit="1" customWidth="1"/>
    <col min="10502" max="10502" width="15.7109375" style="28" customWidth="1"/>
    <col min="10503" max="10503" width="15.7109375" style="28" bestFit="1" customWidth="1"/>
    <col min="10504" max="10504" width="19.7109375" style="28" customWidth="1"/>
    <col min="10505" max="10505" width="15.42578125" style="28" bestFit="1" customWidth="1"/>
    <col min="10506" max="10506" width="9.42578125" style="28" bestFit="1" customWidth="1"/>
    <col min="10507" max="10507" width="15.42578125" style="28" bestFit="1" customWidth="1"/>
    <col min="10508" max="10508" width="9.42578125" style="28" bestFit="1" customWidth="1"/>
    <col min="10509" max="10752" width="9.140625" style="28"/>
    <col min="10753" max="10753" width="19" style="28" customWidth="1"/>
    <col min="10754" max="10754" width="57.5703125" style="28" customWidth="1"/>
    <col min="10755" max="10755" width="16.42578125" style="28" customWidth="1"/>
    <col min="10756" max="10757" width="17.7109375" style="28" bestFit="1" customWidth="1"/>
    <col min="10758" max="10758" width="15.7109375" style="28" customWidth="1"/>
    <col min="10759" max="10759" width="15.7109375" style="28" bestFit="1" customWidth="1"/>
    <col min="10760" max="10760" width="19.7109375" style="28" customWidth="1"/>
    <col min="10761" max="10761" width="15.42578125" style="28" bestFit="1" customWidth="1"/>
    <col min="10762" max="10762" width="9.42578125" style="28" bestFit="1" customWidth="1"/>
    <col min="10763" max="10763" width="15.42578125" style="28" bestFit="1" customWidth="1"/>
    <col min="10764" max="10764" width="9.42578125" style="28" bestFit="1" customWidth="1"/>
    <col min="10765" max="11008" width="9.140625" style="28"/>
    <col min="11009" max="11009" width="19" style="28" customWidth="1"/>
    <col min="11010" max="11010" width="57.5703125" style="28" customWidth="1"/>
    <col min="11011" max="11011" width="16.42578125" style="28" customWidth="1"/>
    <col min="11012" max="11013" width="17.7109375" style="28" bestFit="1" customWidth="1"/>
    <col min="11014" max="11014" width="15.7109375" style="28" customWidth="1"/>
    <col min="11015" max="11015" width="15.7109375" style="28" bestFit="1" customWidth="1"/>
    <col min="11016" max="11016" width="19.7109375" style="28" customWidth="1"/>
    <col min="11017" max="11017" width="15.42578125" style="28" bestFit="1" customWidth="1"/>
    <col min="11018" max="11018" width="9.42578125" style="28" bestFit="1" customWidth="1"/>
    <col min="11019" max="11019" width="15.42578125" style="28" bestFit="1" customWidth="1"/>
    <col min="11020" max="11020" width="9.42578125" style="28" bestFit="1" customWidth="1"/>
    <col min="11021" max="11264" width="9.140625" style="28"/>
    <col min="11265" max="11265" width="19" style="28" customWidth="1"/>
    <col min="11266" max="11266" width="57.5703125" style="28" customWidth="1"/>
    <col min="11267" max="11267" width="16.42578125" style="28" customWidth="1"/>
    <col min="11268" max="11269" width="17.7109375" style="28" bestFit="1" customWidth="1"/>
    <col min="11270" max="11270" width="15.7109375" style="28" customWidth="1"/>
    <col min="11271" max="11271" width="15.7109375" style="28" bestFit="1" customWidth="1"/>
    <col min="11272" max="11272" width="19.7109375" style="28" customWidth="1"/>
    <col min="11273" max="11273" width="15.42578125" style="28" bestFit="1" customWidth="1"/>
    <col min="11274" max="11274" width="9.42578125" style="28" bestFit="1" customWidth="1"/>
    <col min="11275" max="11275" width="15.42578125" style="28" bestFit="1" customWidth="1"/>
    <col min="11276" max="11276" width="9.42578125" style="28" bestFit="1" customWidth="1"/>
    <col min="11277" max="11520" width="9.140625" style="28"/>
    <col min="11521" max="11521" width="19" style="28" customWidth="1"/>
    <col min="11522" max="11522" width="57.5703125" style="28" customWidth="1"/>
    <col min="11523" max="11523" width="16.42578125" style="28" customWidth="1"/>
    <col min="11524" max="11525" width="17.7109375" style="28" bestFit="1" customWidth="1"/>
    <col min="11526" max="11526" width="15.7109375" style="28" customWidth="1"/>
    <col min="11527" max="11527" width="15.7109375" style="28" bestFit="1" customWidth="1"/>
    <col min="11528" max="11528" width="19.7109375" style="28" customWidth="1"/>
    <col min="11529" max="11529" width="15.42578125" style="28" bestFit="1" customWidth="1"/>
    <col min="11530" max="11530" width="9.42578125" style="28" bestFit="1" customWidth="1"/>
    <col min="11531" max="11531" width="15.42578125" style="28" bestFit="1" customWidth="1"/>
    <col min="11532" max="11532" width="9.42578125" style="28" bestFit="1" customWidth="1"/>
    <col min="11533" max="11776" width="9.140625" style="28"/>
    <col min="11777" max="11777" width="19" style="28" customWidth="1"/>
    <col min="11778" max="11778" width="57.5703125" style="28" customWidth="1"/>
    <col min="11779" max="11779" width="16.42578125" style="28" customWidth="1"/>
    <col min="11780" max="11781" width="17.7109375" style="28" bestFit="1" customWidth="1"/>
    <col min="11782" max="11782" width="15.7109375" style="28" customWidth="1"/>
    <col min="11783" max="11783" width="15.7109375" style="28" bestFit="1" customWidth="1"/>
    <col min="11784" max="11784" width="19.7109375" style="28" customWidth="1"/>
    <col min="11785" max="11785" width="15.42578125" style="28" bestFit="1" customWidth="1"/>
    <col min="11786" max="11786" width="9.42578125" style="28" bestFit="1" customWidth="1"/>
    <col min="11787" max="11787" width="15.42578125" style="28" bestFit="1" customWidth="1"/>
    <col min="11788" max="11788" width="9.42578125" style="28" bestFit="1" customWidth="1"/>
    <col min="11789" max="12032" width="9.140625" style="28"/>
    <col min="12033" max="12033" width="19" style="28" customWidth="1"/>
    <col min="12034" max="12034" width="57.5703125" style="28" customWidth="1"/>
    <col min="12035" max="12035" width="16.42578125" style="28" customWidth="1"/>
    <col min="12036" max="12037" width="17.7109375" style="28" bestFit="1" customWidth="1"/>
    <col min="12038" max="12038" width="15.7109375" style="28" customWidth="1"/>
    <col min="12039" max="12039" width="15.7109375" style="28" bestFit="1" customWidth="1"/>
    <col min="12040" max="12040" width="19.7109375" style="28" customWidth="1"/>
    <col min="12041" max="12041" width="15.42578125" style="28" bestFit="1" customWidth="1"/>
    <col min="12042" max="12042" width="9.42578125" style="28" bestFit="1" customWidth="1"/>
    <col min="12043" max="12043" width="15.42578125" style="28" bestFit="1" customWidth="1"/>
    <col min="12044" max="12044" width="9.42578125" style="28" bestFit="1" customWidth="1"/>
    <col min="12045" max="12288" width="9.140625" style="28"/>
    <col min="12289" max="12289" width="19" style="28" customWidth="1"/>
    <col min="12290" max="12290" width="57.5703125" style="28" customWidth="1"/>
    <col min="12291" max="12291" width="16.42578125" style="28" customWidth="1"/>
    <col min="12292" max="12293" width="17.7109375" style="28" bestFit="1" customWidth="1"/>
    <col min="12294" max="12294" width="15.7109375" style="28" customWidth="1"/>
    <col min="12295" max="12295" width="15.7109375" style="28" bestFit="1" customWidth="1"/>
    <col min="12296" max="12296" width="19.7109375" style="28" customWidth="1"/>
    <col min="12297" max="12297" width="15.42578125" style="28" bestFit="1" customWidth="1"/>
    <col min="12298" max="12298" width="9.42578125" style="28" bestFit="1" customWidth="1"/>
    <col min="12299" max="12299" width="15.42578125" style="28" bestFit="1" customWidth="1"/>
    <col min="12300" max="12300" width="9.42578125" style="28" bestFit="1" customWidth="1"/>
    <col min="12301" max="12544" width="9.140625" style="28"/>
    <col min="12545" max="12545" width="19" style="28" customWidth="1"/>
    <col min="12546" max="12546" width="57.5703125" style="28" customWidth="1"/>
    <col min="12547" max="12547" width="16.42578125" style="28" customWidth="1"/>
    <col min="12548" max="12549" width="17.7109375" style="28" bestFit="1" customWidth="1"/>
    <col min="12550" max="12550" width="15.7109375" style="28" customWidth="1"/>
    <col min="12551" max="12551" width="15.7109375" style="28" bestFit="1" customWidth="1"/>
    <col min="12552" max="12552" width="19.7109375" style="28" customWidth="1"/>
    <col min="12553" max="12553" width="15.42578125" style="28" bestFit="1" customWidth="1"/>
    <col min="12554" max="12554" width="9.42578125" style="28" bestFit="1" customWidth="1"/>
    <col min="12555" max="12555" width="15.42578125" style="28" bestFit="1" customWidth="1"/>
    <col min="12556" max="12556" width="9.42578125" style="28" bestFit="1" customWidth="1"/>
    <col min="12557" max="12800" width="9.140625" style="28"/>
    <col min="12801" max="12801" width="19" style="28" customWidth="1"/>
    <col min="12802" max="12802" width="57.5703125" style="28" customWidth="1"/>
    <col min="12803" max="12803" width="16.42578125" style="28" customWidth="1"/>
    <col min="12804" max="12805" width="17.7109375" style="28" bestFit="1" customWidth="1"/>
    <col min="12806" max="12806" width="15.7109375" style="28" customWidth="1"/>
    <col min="12807" max="12807" width="15.7109375" style="28" bestFit="1" customWidth="1"/>
    <col min="12808" max="12808" width="19.7109375" style="28" customWidth="1"/>
    <col min="12809" max="12809" width="15.42578125" style="28" bestFit="1" customWidth="1"/>
    <col min="12810" max="12810" width="9.42578125" style="28" bestFit="1" customWidth="1"/>
    <col min="12811" max="12811" width="15.42578125" style="28" bestFit="1" customWidth="1"/>
    <col min="12812" max="12812" width="9.42578125" style="28" bestFit="1" customWidth="1"/>
    <col min="12813" max="13056" width="9.140625" style="28"/>
    <col min="13057" max="13057" width="19" style="28" customWidth="1"/>
    <col min="13058" max="13058" width="57.5703125" style="28" customWidth="1"/>
    <col min="13059" max="13059" width="16.42578125" style="28" customWidth="1"/>
    <col min="13060" max="13061" width="17.7109375" style="28" bestFit="1" customWidth="1"/>
    <col min="13062" max="13062" width="15.7109375" style="28" customWidth="1"/>
    <col min="13063" max="13063" width="15.7109375" style="28" bestFit="1" customWidth="1"/>
    <col min="13064" max="13064" width="19.7109375" style="28" customWidth="1"/>
    <col min="13065" max="13065" width="15.42578125" style="28" bestFit="1" customWidth="1"/>
    <col min="13066" max="13066" width="9.42578125" style="28" bestFit="1" customWidth="1"/>
    <col min="13067" max="13067" width="15.42578125" style="28" bestFit="1" customWidth="1"/>
    <col min="13068" max="13068" width="9.42578125" style="28" bestFit="1" customWidth="1"/>
    <col min="13069" max="13312" width="9.140625" style="28"/>
    <col min="13313" max="13313" width="19" style="28" customWidth="1"/>
    <col min="13314" max="13314" width="57.5703125" style="28" customWidth="1"/>
    <col min="13315" max="13315" width="16.42578125" style="28" customWidth="1"/>
    <col min="13316" max="13317" width="17.7109375" style="28" bestFit="1" customWidth="1"/>
    <col min="13318" max="13318" width="15.7109375" style="28" customWidth="1"/>
    <col min="13319" max="13319" width="15.7109375" style="28" bestFit="1" customWidth="1"/>
    <col min="13320" max="13320" width="19.7109375" style="28" customWidth="1"/>
    <col min="13321" max="13321" width="15.42578125" style="28" bestFit="1" customWidth="1"/>
    <col min="13322" max="13322" width="9.42578125" style="28" bestFit="1" customWidth="1"/>
    <col min="13323" max="13323" width="15.42578125" style="28" bestFit="1" customWidth="1"/>
    <col min="13324" max="13324" width="9.42578125" style="28" bestFit="1" customWidth="1"/>
    <col min="13325" max="13568" width="9.140625" style="28"/>
    <col min="13569" max="13569" width="19" style="28" customWidth="1"/>
    <col min="13570" max="13570" width="57.5703125" style="28" customWidth="1"/>
    <col min="13571" max="13571" width="16.42578125" style="28" customWidth="1"/>
    <col min="13572" max="13573" width="17.7109375" style="28" bestFit="1" customWidth="1"/>
    <col min="13574" max="13574" width="15.7109375" style="28" customWidth="1"/>
    <col min="13575" max="13575" width="15.7109375" style="28" bestFit="1" customWidth="1"/>
    <col min="13576" max="13576" width="19.7109375" style="28" customWidth="1"/>
    <col min="13577" max="13577" width="15.42578125" style="28" bestFit="1" customWidth="1"/>
    <col min="13578" max="13578" width="9.42578125" style="28" bestFit="1" customWidth="1"/>
    <col min="13579" max="13579" width="15.42578125" style="28" bestFit="1" customWidth="1"/>
    <col min="13580" max="13580" width="9.42578125" style="28" bestFit="1" customWidth="1"/>
    <col min="13581" max="13824" width="9.140625" style="28"/>
    <col min="13825" max="13825" width="19" style="28" customWidth="1"/>
    <col min="13826" max="13826" width="57.5703125" style="28" customWidth="1"/>
    <col min="13827" max="13827" width="16.42578125" style="28" customWidth="1"/>
    <col min="13828" max="13829" width="17.7109375" style="28" bestFit="1" customWidth="1"/>
    <col min="13830" max="13830" width="15.7109375" style="28" customWidth="1"/>
    <col min="13831" max="13831" width="15.7109375" style="28" bestFit="1" customWidth="1"/>
    <col min="13832" max="13832" width="19.7109375" style="28" customWidth="1"/>
    <col min="13833" max="13833" width="15.42578125" style="28" bestFit="1" customWidth="1"/>
    <col min="13834" max="13834" width="9.42578125" style="28" bestFit="1" customWidth="1"/>
    <col min="13835" max="13835" width="15.42578125" style="28" bestFit="1" customWidth="1"/>
    <col min="13836" max="13836" width="9.42578125" style="28" bestFit="1" customWidth="1"/>
    <col min="13837" max="14080" width="9.140625" style="28"/>
    <col min="14081" max="14081" width="19" style="28" customWidth="1"/>
    <col min="14082" max="14082" width="57.5703125" style="28" customWidth="1"/>
    <col min="14083" max="14083" width="16.42578125" style="28" customWidth="1"/>
    <col min="14084" max="14085" width="17.7109375" style="28" bestFit="1" customWidth="1"/>
    <col min="14086" max="14086" width="15.7109375" style="28" customWidth="1"/>
    <col min="14087" max="14087" width="15.7109375" style="28" bestFit="1" customWidth="1"/>
    <col min="14088" max="14088" width="19.7109375" style="28" customWidth="1"/>
    <col min="14089" max="14089" width="15.42578125" style="28" bestFit="1" customWidth="1"/>
    <col min="14090" max="14090" width="9.42578125" style="28" bestFit="1" customWidth="1"/>
    <col min="14091" max="14091" width="15.42578125" style="28" bestFit="1" customWidth="1"/>
    <col min="14092" max="14092" width="9.42578125" style="28" bestFit="1" customWidth="1"/>
    <col min="14093" max="14336" width="9.140625" style="28"/>
    <col min="14337" max="14337" width="19" style="28" customWidth="1"/>
    <col min="14338" max="14338" width="57.5703125" style="28" customWidth="1"/>
    <col min="14339" max="14339" width="16.42578125" style="28" customWidth="1"/>
    <col min="14340" max="14341" width="17.7109375" style="28" bestFit="1" customWidth="1"/>
    <col min="14342" max="14342" width="15.7109375" style="28" customWidth="1"/>
    <col min="14343" max="14343" width="15.7109375" style="28" bestFit="1" customWidth="1"/>
    <col min="14344" max="14344" width="19.7109375" style="28" customWidth="1"/>
    <col min="14345" max="14345" width="15.42578125" style="28" bestFit="1" customWidth="1"/>
    <col min="14346" max="14346" width="9.42578125" style="28" bestFit="1" customWidth="1"/>
    <col min="14347" max="14347" width="15.42578125" style="28" bestFit="1" customWidth="1"/>
    <col min="14348" max="14348" width="9.42578125" style="28" bestFit="1" customWidth="1"/>
    <col min="14349" max="14592" width="9.140625" style="28"/>
    <col min="14593" max="14593" width="19" style="28" customWidth="1"/>
    <col min="14594" max="14594" width="57.5703125" style="28" customWidth="1"/>
    <col min="14595" max="14595" width="16.42578125" style="28" customWidth="1"/>
    <col min="14596" max="14597" width="17.7109375" style="28" bestFit="1" customWidth="1"/>
    <col min="14598" max="14598" width="15.7109375" style="28" customWidth="1"/>
    <col min="14599" max="14599" width="15.7109375" style="28" bestFit="1" customWidth="1"/>
    <col min="14600" max="14600" width="19.7109375" style="28" customWidth="1"/>
    <col min="14601" max="14601" width="15.42578125" style="28" bestFit="1" customWidth="1"/>
    <col min="14602" max="14602" width="9.42578125" style="28" bestFit="1" customWidth="1"/>
    <col min="14603" max="14603" width="15.42578125" style="28" bestFit="1" customWidth="1"/>
    <col min="14604" max="14604" width="9.42578125" style="28" bestFit="1" customWidth="1"/>
    <col min="14605" max="14848" width="9.140625" style="28"/>
    <col min="14849" max="14849" width="19" style="28" customWidth="1"/>
    <col min="14850" max="14850" width="57.5703125" style="28" customWidth="1"/>
    <col min="14851" max="14851" width="16.42578125" style="28" customWidth="1"/>
    <col min="14852" max="14853" width="17.7109375" style="28" bestFit="1" customWidth="1"/>
    <col min="14854" max="14854" width="15.7109375" style="28" customWidth="1"/>
    <col min="14855" max="14855" width="15.7109375" style="28" bestFit="1" customWidth="1"/>
    <col min="14856" max="14856" width="19.7109375" style="28" customWidth="1"/>
    <col min="14857" max="14857" width="15.42578125" style="28" bestFit="1" customWidth="1"/>
    <col min="14858" max="14858" width="9.42578125" style="28" bestFit="1" customWidth="1"/>
    <col min="14859" max="14859" width="15.42578125" style="28" bestFit="1" customWidth="1"/>
    <col min="14860" max="14860" width="9.42578125" style="28" bestFit="1" customWidth="1"/>
    <col min="14861" max="15104" width="9.140625" style="28"/>
    <col min="15105" max="15105" width="19" style="28" customWidth="1"/>
    <col min="15106" max="15106" width="57.5703125" style="28" customWidth="1"/>
    <col min="15107" max="15107" width="16.42578125" style="28" customWidth="1"/>
    <col min="15108" max="15109" width="17.7109375" style="28" bestFit="1" customWidth="1"/>
    <col min="15110" max="15110" width="15.7109375" style="28" customWidth="1"/>
    <col min="15111" max="15111" width="15.7109375" style="28" bestFit="1" customWidth="1"/>
    <col min="15112" max="15112" width="19.7109375" style="28" customWidth="1"/>
    <col min="15113" max="15113" width="15.42578125" style="28" bestFit="1" customWidth="1"/>
    <col min="15114" max="15114" width="9.42578125" style="28" bestFit="1" customWidth="1"/>
    <col min="15115" max="15115" width="15.42578125" style="28" bestFit="1" customWidth="1"/>
    <col min="15116" max="15116" width="9.42578125" style="28" bestFit="1" customWidth="1"/>
    <col min="15117" max="15360" width="9.140625" style="28"/>
    <col min="15361" max="15361" width="19" style="28" customWidth="1"/>
    <col min="15362" max="15362" width="57.5703125" style="28" customWidth="1"/>
    <col min="15363" max="15363" width="16.42578125" style="28" customWidth="1"/>
    <col min="15364" max="15365" width="17.7109375" style="28" bestFit="1" customWidth="1"/>
    <col min="15366" max="15366" width="15.7109375" style="28" customWidth="1"/>
    <col min="15367" max="15367" width="15.7109375" style="28" bestFit="1" customWidth="1"/>
    <col min="15368" max="15368" width="19.7109375" style="28" customWidth="1"/>
    <col min="15369" max="15369" width="15.42578125" style="28" bestFit="1" customWidth="1"/>
    <col min="15370" max="15370" width="9.42578125" style="28" bestFit="1" customWidth="1"/>
    <col min="15371" max="15371" width="15.42578125" style="28" bestFit="1" customWidth="1"/>
    <col min="15372" max="15372" width="9.42578125" style="28" bestFit="1" customWidth="1"/>
    <col min="15373" max="15616" width="9.140625" style="28"/>
    <col min="15617" max="15617" width="19" style="28" customWidth="1"/>
    <col min="15618" max="15618" width="57.5703125" style="28" customWidth="1"/>
    <col min="15619" max="15619" width="16.42578125" style="28" customWidth="1"/>
    <col min="15620" max="15621" width="17.7109375" style="28" bestFit="1" customWidth="1"/>
    <col min="15622" max="15622" width="15.7109375" style="28" customWidth="1"/>
    <col min="15623" max="15623" width="15.7109375" style="28" bestFit="1" customWidth="1"/>
    <col min="15624" max="15624" width="19.7109375" style="28" customWidth="1"/>
    <col min="15625" max="15625" width="15.42578125" style="28" bestFit="1" customWidth="1"/>
    <col min="15626" max="15626" width="9.42578125" style="28" bestFit="1" customWidth="1"/>
    <col min="15627" max="15627" width="15.42578125" style="28" bestFit="1" customWidth="1"/>
    <col min="15628" max="15628" width="9.42578125" style="28" bestFit="1" customWidth="1"/>
    <col min="15629" max="15872" width="9.140625" style="28"/>
    <col min="15873" max="15873" width="19" style="28" customWidth="1"/>
    <col min="15874" max="15874" width="57.5703125" style="28" customWidth="1"/>
    <col min="15875" max="15875" width="16.42578125" style="28" customWidth="1"/>
    <col min="15876" max="15877" width="17.7109375" style="28" bestFit="1" customWidth="1"/>
    <col min="15878" max="15878" width="15.7109375" style="28" customWidth="1"/>
    <col min="15879" max="15879" width="15.7109375" style="28" bestFit="1" customWidth="1"/>
    <col min="15880" max="15880" width="19.7109375" style="28" customWidth="1"/>
    <col min="15881" max="15881" width="15.42578125" style="28" bestFit="1" customWidth="1"/>
    <col min="15882" max="15882" width="9.42578125" style="28" bestFit="1" customWidth="1"/>
    <col min="15883" max="15883" width="15.42578125" style="28" bestFit="1" customWidth="1"/>
    <col min="15884" max="15884" width="9.42578125" style="28" bestFit="1" customWidth="1"/>
    <col min="15885" max="16128" width="9.140625" style="28"/>
    <col min="16129" max="16129" width="19" style="28" customWidth="1"/>
    <col min="16130" max="16130" width="57.5703125" style="28" customWidth="1"/>
    <col min="16131" max="16131" width="16.42578125" style="28" customWidth="1"/>
    <col min="16132" max="16133" width="17.7109375" style="28" bestFit="1" customWidth="1"/>
    <col min="16134" max="16134" width="15.7109375" style="28" customWidth="1"/>
    <col min="16135" max="16135" width="15.7109375" style="28" bestFit="1" customWidth="1"/>
    <col min="16136" max="16136" width="19.7109375" style="28" customWidth="1"/>
    <col min="16137" max="16137" width="15.42578125" style="28" bestFit="1" customWidth="1"/>
    <col min="16138" max="16138" width="9.42578125" style="28" bestFit="1" customWidth="1"/>
    <col min="16139" max="16139" width="15.42578125" style="28" bestFit="1" customWidth="1"/>
    <col min="16140" max="16140" width="9.42578125" style="28" bestFit="1" customWidth="1"/>
    <col min="16141" max="16384" width="9.140625" style="28"/>
  </cols>
  <sheetData>
    <row r="1" spans="1:15" ht="20.25" hidden="1" customHeight="1" x14ac:dyDescent="0.2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85"/>
      <c r="M1" s="85"/>
      <c r="N1" s="85"/>
      <c r="O1" s="85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85"/>
      <c r="M2" s="85"/>
      <c r="N2" s="85"/>
      <c r="O2" s="85"/>
    </row>
    <row r="3" spans="1:15" ht="18" hidden="1" customHeight="1" x14ac:dyDescent="0.2">
      <c r="A3" s="91"/>
      <c r="B3" s="91"/>
      <c r="C3" s="91"/>
      <c r="D3" s="91"/>
      <c r="E3" s="91"/>
      <c r="F3" s="91"/>
      <c r="G3" s="91"/>
      <c r="H3" s="91"/>
      <c r="I3" s="92"/>
      <c r="J3" s="92"/>
      <c r="K3" s="92"/>
      <c r="L3" s="85"/>
      <c r="M3" s="85"/>
      <c r="N3" s="85"/>
      <c r="O3" s="85"/>
    </row>
    <row r="4" spans="1:15" ht="18" x14ac:dyDescent="0.2">
      <c r="A4" s="91"/>
      <c r="B4" s="91"/>
      <c r="C4" s="91"/>
      <c r="D4" s="91"/>
      <c r="E4" s="91"/>
      <c r="F4" s="91"/>
      <c r="G4" s="91"/>
      <c r="H4" s="91"/>
      <c r="I4" s="92"/>
      <c r="J4" s="92"/>
      <c r="K4" s="92"/>
      <c r="L4" s="85"/>
      <c r="M4" s="85"/>
      <c r="N4" s="85"/>
      <c r="O4" s="85"/>
    </row>
    <row r="5" spans="1:15" ht="15.75" customHeight="1" x14ac:dyDescent="0.2">
      <c r="A5" s="308" t="s">
        <v>486</v>
      </c>
      <c r="B5" s="308"/>
      <c r="C5" s="308"/>
      <c r="D5" s="308"/>
      <c r="E5" s="308"/>
      <c r="F5" s="308"/>
      <c r="G5" s="308"/>
      <c r="H5" s="308"/>
      <c r="I5" s="34"/>
      <c r="J5" s="34"/>
      <c r="K5" s="34"/>
      <c r="L5" s="85"/>
      <c r="M5" s="85"/>
      <c r="N5" s="85"/>
      <c r="O5" s="85"/>
    </row>
    <row r="6" spans="1:15" ht="18" x14ac:dyDescent="0.2">
      <c r="A6" s="91"/>
      <c r="B6" s="91"/>
      <c r="C6" s="91"/>
      <c r="D6" s="91"/>
      <c r="E6" s="91"/>
      <c r="F6" s="91"/>
      <c r="G6" s="91"/>
      <c r="H6" s="91"/>
      <c r="I6" s="92"/>
      <c r="J6" s="92"/>
      <c r="K6" s="92"/>
      <c r="L6" s="85"/>
      <c r="M6" s="85"/>
      <c r="N6" s="85"/>
      <c r="O6" s="85"/>
    </row>
    <row r="7" spans="1:15" s="29" customFormat="1" ht="57" x14ac:dyDescent="0.25">
      <c r="A7" s="306" t="s">
        <v>3</v>
      </c>
      <c r="B7" s="306"/>
      <c r="C7" s="152" t="s">
        <v>568</v>
      </c>
      <c r="D7" s="152" t="s">
        <v>565</v>
      </c>
      <c r="E7" s="152" t="s">
        <v>567</v>
      </c>
      <c r="F7" s="152" t="s">
        <v>566</v>
      </c>
      <c r="G7" s="101" t="s">
        <v>259</v>
      </c>
      <c r="H7" s="101" t="s">
        <v>564</v>
      </c>
      <c r="I7" s="86"/>
      <c r="J7" s="86"/>
      <c r="K7" s="86"/>
      <c r="L7" s="86"/>
      <c r="M7" s="86"/>
      <c r="N7" s="86"/>
      <c r="O7" s="86"/>
    </row>
    <row r="8" spans="1:15" s="30" customFormat="1" ht="12.75" customHeight="1" x14ac:dyDescent="0.2">
      <c r="A8" s="305">
        <v>1</v>
      </c>
      <c r="B8" s="305"/>
      <c r="C8" s="102">
        <v>2</v>
      </c>
      <c r="D8" s="102">
        <v>3</v>
      </c>
      <c r="E8" s="102">
        <v>4.3333333333333304</v>
      </c>
      <c r="F8" s="102">
        <v>5.0833333333333304</v>
      </c>
      <c r="G8" s="102">
        <v>6</v>
      </c>
      <c r="H8" s="102">
        <v>7</v>
      </c>
      <c r="I8" s="88"/>
      <c r="J8" s="88"/>
      <c r="K8" s="88"/>
      <c r="L8" s="88"/>
      <c r="M8" s="87"/>
      <c r="N8" s="87"/>
      <c r="O8" s="87"/>
    </row>
    <row r="9" spans="1:15" ht="15" customHeight="1" x14ac:dyDescent="0.2">
      <c r="A9" s="119" t="s">
        <v>546</v>
      </c>
      <c r="B9" s="119" t="s">
        <v>25</v>
      </c>
      <c r="C9" s="122" t="s">
        <v>27</v>
      </c>
      <c r="D9" s="270" t="s">
        <v>27</v>
      </c>
      <c r="E9" s="122" t="s">
        <v>27</v>
      </c>
      <c r="F9" s="122" t="s">
        <v>27</v>
      </c>
      <c r="G9" s="122" t="s">
        <v>25</v>
      </c>
      <c r="H9" s="122" t="s">
        <v>25</v>
      </c>
      <c r="I9" s="137"/>
      <c r="J9" s="137"/>
      <c r="K9" s="137"/>
      <c r="L9" s="137"/>
      <c r="M9" s="155"/>
      <c r="N9" s="155"/>
      <c r="O9" s="155"/>
    </row>
    <row r="10" spans="1:15" x14ac:dyDescent="0.2">
      <c r="A10" s="188"/>
      <c r="B10" s="193" t="s">
        <v>254</v>
      </c>
      <c r="C10" s="187">
        <f>+C11+C13</f>
        <v>878631</v>
      </c>
      <c r="D10" s="268">
        <f>+D11+D13</f>
        <v>2065503</v>
      </c>
      <c r="E10" s="187">
        <f>+E11+E13</f>
        <v>0</v>
      </c>
      <c r="F10" s="187">
        <f>+F11+F13</f>
        <v>962678.2</v>
      </c>
      <c r="G10" s="179">
        <f>+F10/C10*100</f>
        <v>109.56569936640068</v>
      </c>
      <c r="H10" s="179" t="e">
        <f>+F10/E10*100</f>
        <v>#DIV/0!</v>
      </c>
      <c r="I10" s="103"/>
      <c r="J10" s="103"/>
      <c r="K10" s="103"/>
      <c r="L10" s="103"/>
      <c r="M10" s="104"/>
      <c r="N10" s="104"/>
      <c r="O10" s="104"/>
    </row>
    <row r="11" spans="1:15" x14ac:dyDescent="0.2">
      <c r="A11" s="174" t="s">
        <v>487</v>
      </c>
      <c r="B11" s="175" t="s">
        <v>488</v>
      </c>
      <c r="C11" s="176">
        <f>+C12</f>
        <v>0</v>
      </c>
      <c r="D11" s="271">
        <f t="shared" ref="D11:F11" si="0">+D12</f>
        <v>0</v>
      </c>
      <c r="E11" s="177">
        <f t="shared" si="0"/>
        <v>0</v>
      </c>
      <c r="F11" s="176">
        <f t="shared" si="0"/>
        <v>0</v>
      </c>
      <c r="G11" s="176" t="e">
        <f t="shared" ref="G11:G14" si="1">+F11/C11*100</f>
        <v>#DIV/0!</v>
      </c>
      <c r="H11" s="176" t="e">
        <f t="shared" ref="H11:H13" si="2">+F11/E11*100</f>
        <v>#DIV/0!</v>
      </c>
      <c r="I11" s="106"/>
      <c r="J11" s="106"/>
      <c r="K11" s="106"/>
      <c r="L11" s="106"/>
      <c r="M11" s="105"/>
      <c r="N11" s="105"/>
      <c r="O11" s="105"/>
    </row>
    <row r="12" spans="1:15" x14ac:dyDescent="0.2">
      <c r="A12" s="111" t="s">
        <v>489</v>
      </c>
      <c r="B12" s="112" t="s">
        <v>490</v>
      </c>
      <c r="C12" s="107">
        <v>0</v>
      </c>
      <c r="D12" s="264">
        <v>0</v>
      </c>
      <c r="E12" s="108"/>
      <c r="F12" s="107"/>
      <c r="G12" s="165" t="e">
        <f t="shared" si="1"/>
        <v>#DIV/0!</v>
      </c>
      <c r="H12" s="165" t="e">
        <f t="shared" si="2"/>
        <v>#DIV/0!</v>
      </c>
      <c r="I12" s="109"/>
      <c r="J12" s="109"/>
      <c r="K12" s="109"/>
      <c r="L12" s="109"/>
      <c r="M12" s="110"/>
      <c r="N12" s="110"/>
      <c r="O12" s="110"/>
    </row>
    <row r="13" spans="1:15" x14ac:dyDescent="0.2">
      <c r="A13" s="174" t="s">
        <v>491</v>
      </c>
      <c r="B13" s="175" t="s">
        <v>492</v>
      </c>
      <c r="C13" s="176">
        <f>+C14</f>
        <v>878631</v>
      </c>
      <c r="D13" s="271">
        <f t="shared" ref="D13" si="3">+D14</f>
        <v>2065503</v>
      </c>
      <c r="E13" s="177">
        <f t="shared" ref="E13" si="4">+E14</f>
        <v>0</v>
      </c>
      <c r="F13" s="176">
        <f t="shared" ref="F13" si="5">+F14</f>
        <v>962678.2</v>
      </c>
      <c r="G13" s="176">
        <f t="shared" si="1"/>
        <v>109.56569936640068</v>
      </c>
      <c r="H13" s="176" t="e">
        <f t="shared" si="2"/>
        <v>#DIV/0!</v>
      </c>
      <c r="I13" s="106"/>
      <c r="J13" s="106"/>
      <c r="K13" s="106"/>
      <c r="L13" s="106"/>
      <c r="M13" s="105"/>
      <c r="N13" s="105"/>
      <c r="O13" s="105"/>
    </row>
    <row r="14" spans="1:15" x14ac:dyDescent="0.2">
      <c r="A14" s="111" t="s">
        <v>493</v>
      </c>
      <c r="B14" s="146" t="s">
        <v>494</v>
      </c>
      <c r="C14" s="107">
        <v>878631</v>
      </c>
      <c r="D14" s="264">
        <v>2065503</v>
      </c>
      <c r="E14" s="108"/>
      <c r="F14" s="107">
        <v>962678.2</v>
      </c>
      <c r="G14" s="165">
        <f t="shared" si="1"/>
        <v>109.56569936640068</v>
      </c>
      <c r="H14" s="165">
        <f>+F14/D14*100</f>
        <v>46.60744622496312</v>
      </c>
      <c r="I14" s="110"/>
      <c r="J14" s="110"/>
      <c r="K14" s="110"/>
      <c r="L14" s="110"/>
      <c r="M14" s="110"/>
      <c r="N14" s="110"/>
      <c r="O14" s="110"/>
    </row>
    <row r="15" spans="1:15" x14ac:dyDescent="0.2">
      <c r="A15" s="89"/>
      <c r="B15" s="93"/>
      <c r="C15" s="94"/>
      <c r="D15" s="95"/>
      <c r="E15" s="95"/>
      <c r="F15" s="94"/>
      <c r="G15" s="94"/>
      <c r="H15" s="94"/>
      <c r="I15" s="90"/>
      <c r="J15" s="90"/>
      <c r="K15" s="90"/>
      <c r="L15" s="90"/>
      <c r="M15" s="90"/>
      <c r="N15" s="90"/>
      <c r="O15" s="90"/>
    </row>
    <row r="16" spans="1:15" x14ac:dyDescent="0.2">
      <c r="A16" s="99"/>
      <c r="B16" s="100"/>
      <c r="C16" s="96"/>
      <c r="D16" s="97"/>
      <c r="E16" s="97"/>
      <c r="F16" s="96"/>
      <c r="G16" s="96"/>
      <c r="H16" s="96"/>
      <c r="I16" s="98"/>
      <c r="J16" s="98"/>
      <c r="K16" s="98"/>
      <c r="L16" s="98"/>
      <c r="M16" s="98"/>
      <c r="N16" s="98"/>
      <c r="O16" s="98"/>
    </row>
    <row r="17" spans="1:15" x14ac:dyDescent="0.2">
      <c r="A17" s="99"/>
      <c r="B17" s="100"/>
      <c r="C17" s="96"/>
      <c r="D17" s="97"/>
      <c r="E17" s="97"/>
      <c r="F17" s="96"/>
      <c r="G17" s="96"/>
      <c r="H17" s="96"/>
      <c r="I17" s="98"/>
      <c r="J17" s="98"/>
      <c r="K17" s="98"/>
      <c r="L17" s="98"/>
      <c r="M17" s="98"/>
      <c r="N17" s="98"/>
      <c r="O17" s="98"/>
    </row>
    <row r="18" spans="1:15" x14ac:dyDescent="0.2">
      <c r="A18" s="99"/>
      <c r="B18" s="100"/>
      <c r="C18" s="96"/>
      <c r="D18" s="97"/>
      <c r="E18" s="97"/>
      <c r="F18" s="96"/>
      <c r="G18" s="96"/>
      <c r="H18" s="96"/>
      <c r="I18" s="98"/>
      <c r="J18" s="98"/>
      <c r="K18" s="98"/>
      <c r="L18" s="98"/>
      <c r="M18" s="98"/>
      <c r="N18" s="98"/>
      <c r="O18" s="98"/>
    </row>
    <row r="19" spans="1:15" x14ac:dyDescent="0.2">
      <c r="A19" s="99"/>
      <c r="B19" s="100"/>
      <c r="C19" s="96"/>
      <c r="D19" s="97"/>
      <c r="E19" s="97"/>
      <c r="F19" s="96"/>
      <c r="G19" s="96"/>
      <c r="H19" s="96"/>
      <c r="I19" s="98"/>
      <c r="J19" s="98"/>
      <c r="K19" s="98"/>
      <c r="L19" s="98"/>
      <c r="M19" s="98"/>
      <c r="N19" s="98"/>
      <c r="O19" s="98"/>
    </row>
    <row r="20" spans="1:15" x14ac:dyDescent="0.2">
      <c r="A20" s="99"/>
      <c r="B20" s="100"/>
      <c r="C20" s="96"/>
      <c r="D20" s="97"/>
      <c r="E20" s="97"/>
      <c r="F20" s="96"/>
      <c r="G20" s="96"/>
      <c r="H20" s="96"/>
      <c r="I20" s="98"/>
      <c r="J20" s="98"/>
      <c r="K20" s="98"/>
      <c r="L20" s="98"/>
      <c r="M20" s="98"/>
      <c r="N20" s="98"/>
      <c r="O20" s="98"/>
    </row>
    <row r="21" spans="1:15" x14ac:dyDescent="0.2">
      <c r="A21" s="89"/>
      <c r="B21" s="93"/>
      <c r="C21" s="94"/>
      <c r="D21" s="95"/>
      <c r="E21" s="95"/>
      <c r="F21" s="94"/>
      <c r="G21" s="94"/>
      <c r="H21" s="94"/>
      <c r="I21" s="90"/>
      <c r="J21" s="90"/>
      <c r="K21" s="90"/>
      <c r="L21" s="90"/>
      <c r="M21" s="90"/>
      <c r="N21" s="90"/>
      <c r="O21" s="90"/>
    </row>
    <row r="22" spans="1:15" x14ac:dyDescent="0.2">
      <c r="A22" s="99"/>
      <c r="B22" s="100"/>
      <c r="C22" s="96"/>
      <c r="D22" s="97"/>
      <c r="E22" s="97"/>
      <c r="F22" s="96"/>
      <c r="G22" s="96"/>
      <c r="H22" s="96"/>
      <c r="I22" s="98"/>
      <c r="J22" s="98"/>
      <c r="K22" s="98"/>
      <c r="L22" s="98"/>
      <c r="M22" s="98"/>
      <c r="N22" s="98"/>
      <c r="O22" s="98"/>
    </row>
    <row r="23" spans="1:15" x14ac:dyDescent="0.2">
      <c r="A23" s="89"/>
      <c r="B23" s="93"/>
      <c r="C23" s="94"/>
      <c r="D23" s="95"/>
      <c r="E23" s="95"/>
      <c r="F23" s="94"/>
      <c r="G23" s="94"/>
      <c r="H23" s="94"/>
      <c r="I23" s="90"/>
      <c r="J23" s="90"/>
      <c r="K23" s="90"/>
      <c r="L23" s="90"/>
      <c r="M23" s="90"/>
      <c r="N23" s="90"/>
      <c r="O23" s="90"/>
    </row>
    <row r="24" spans="1:15" x14ac:dyDescent="0.2">
      <c r="A24" s="99"/>
      <c r="B24" s="100"/>
      <c r="C24" s="96"/>
      <c r="D24" s="97"/>
      <c r="E24" s="97"/>
      <c r="F24" s="96"/>
      <c r="G24" s="96"/>
      <c r="H24" s="96"/>
      <c r="I24" s="98"/>
      <c r="J24" s="98"/>
      <c r="K24" s="98"/>
      <c r="L24" s="98"/>
      <c r="M24" s="98"/>
      <c r="N24" s="98"/>
      <c r="O24" s="98"/>
    </row>
    <row r="25" spans="1:15" x14ac:dyDescent="0.2">
      <c r="A25" s="75"/>
      <c r="B25" s="75"/>
      <c r="C25" s="79"/>
      <c r="D25" s="80"/>
      <c r="E25" s="80"/>
      <c r="F25" s="79"/>
      <c r="G25" s="79"/>
      <c r="H25" s="79"/>
      <c r="I25" s="71"/>
      <c r="J25" s="71"/>
      <c r="K25" s="71"/>
      <c r="L25" s="71"/>
      <c r="M25" s="71"/>
      <c r="N25" s="71"/>
      <c r="O25" s="71"/>
    </row>
    <row r="26" spans="1:15" x14ac:dyDescent="0.2">
      <c r="A26" s="89"/>
      <c r="B26" s="93"/>
      <c r="C26" s="94"/>
      <c r="D26" s="95"/>
      <c r="E26" s="95"/>
      <c r="F26" s="94"/>
      <c r="G26" s="94"/>
      <c r="H26" s="94"/>
      <c r="I26" s="90"/>
      <c r="J26" s="90"/>
      <c r="K26" s="90"/>
      <c r="L26" s="90"/>
      <c r="M26" s="90"/>
      <c r="N26" s="90"/>
      <c r="O26" s="90"/>
    </row>
    <row r="27" spans="1:15" x14ac:dyDescent="0.2">
      <c r="A27" s="99"/>
      <c r="B27" s="100"/>
      <c r="C27" s="96"/>
      <c r="D27" s="97"/>
      <c r="E27" s="97"/>
      <c r="F27" s="96"/>
      <c r="G27" s="96"/>
      <c r="H27" s="96"/>
      <c r="I27" s="98"/>
      <c r="J27" s="98"/>
      <c r="K27" s="98"/>
      <c r="L27" s="98"/>
      <c r="M27" s="98"/>
      <c r="N27" s="98"/>
      <c r="O27" s="98"/>
    </row>
    <row r="28" spans="1:15" x14ac:dyDescent="0.2">
      <c r="A28" s="99"/>
      <c r="B28" s="100"/>
      <c r="C28" s="96"/>
      <c r="D28" s="97"/>
      <c r="E28" s="97"/>
      <c r="F28" s="96"/>
      <c r="G28" s="96"/>
      <c r="H28" s="96"/>
      <c r="I28" s="98"/>
      <c r="J28" s="98"/>
      <c r="K28" s="98"/>
      <c r="L28" s="98"/>
      <c r="M28" s="98"/>
      <c r="N28" s="98"/>
      <c r="O28" s="98"/>
    </row>
    <row r="29" spans="1:15" x14ac:dyDescent="0.2">
      <c r="A29" s="89"/>
      <c r="B29" s="93"/>
      <c r="C29" s="94"/>
      <c r="D29" s="95"/>
      <c r="E29" s="95"/>
      <c r="F29" s="94"/>
      <c r="G29" s="94"/>
      <c r="H29" s="94"/>
      <c r="I29" s="90"/>
      <c r="J29" s="90"/>
      <c r="K29" s="90"/>
      <c r="L29" s="90"/>
      <c r="M29" s="90"/>
      <c r="N29" s="90"/>
      <c r="O29" s="90"/>
    </row>
    <row r="30" spans="1:15" x14ac:dyDescent="0.2">
      <c r="A30" s="99"/>
      <c r="B30" s="100"/>
      <c r="C30" s="96"/>
      <c r="D30" s="97"/>
      <c r="E30" s="97"/>
      <c r="F30" s="96"/>
      <c r="G30" s="96"/>
      <c r="H30" s="96"/>
      <c r="I30" s="98"/>
      <c r="J30" s="98"/>
      <c r="K30" s="98"/>
      <c r="L30" s="98"/>
      <c r="M30" s="98"/>
      <c r="N30" s="98"/>
      <c r="O30" s="98"/>
    </row>
    <row r="31" spans="1:15" x14ac:dyDescent="0.2">
      <c r="A31" s="89"/>
      <c r="B31" s="93"/>
      <c r="C31" s="94"/>
      <c r="D31" s="95"/>
      <c r="E31" s="95"/>
      <c r="F31" s="94"/>
      <c r="G31" s="94"/>
      <c r="H31" s="94"/>
      <c r="I31" s="90"/>
      <c r="J31" s="90"/>
      <c r="K31" s="90"/>
      <c r="L31" s="90"/>
      <c r="M31" s="90"/>
      <c r="N31" s="90"/>
      <c r="O31" s="90"/>
    </row>
    <row r="32" spans="1:15" x14ac:dyDescent="0.2">
      <c r="A32" s="99"/>
      <c r="B32" s="100"/>
      <c r="C32" s="96"/>
      <c r="D32" s="97"/>
      <c r="E32" s="97"/>
      <c r="F32" s="96"/>
      <c r="G32" s="96"/>
      <c r="H32" s="96"/>
      <c r="I32" s="98"/>
      <c r="J32" s="98"/>
      <c r="K32" s="98"/>
      <c r="L32" s="98"/>
      <c r="M32" s="98"/>
      <c r="N32" s="98"/>
      <c r="O32" s="98"/>
    </row>
    <row r="33" spans="1:15" x14ac:dyDescent="0.2">
      <c r="A33" s="89"/>
      <c r="B33" s="93"/>
      <c r="C33" s="94"/>
      <c r="D33" s="95"/>
      <c r="E33" s="95"/>
      <c r="F33" s="94"/>
      <c r="G33" s="94"/>
      <c r="H33" s="94"/>
      <c r="I33" s="90"/>
      <c r="J33" s="90"/>
      <c r="K33" s="90"/>
      <c r="L33" s="90"/>
      <c r="M33" s="90"/>
      <c r="N33" s="90"/>
      <c r="O33" s="90"/>
    </row>
    <row r="34" spans="1:15" x14ac:dyDescent="0.2">
      <c r="A34" s="99"/>
      <c r="B34" s="100"/>
      <c r="C34" s="96"/>
      <c r="D34" s="97"/>
      <c r="E34" s="97"/>
      <c r="F34" s="96"/>
      <c r="G34" s="96"/>
      <c r="H34" s="96"/>
      <c r="I34" s="98"/>
      <c r="J34" s="98"/>
      <c r="K34" s="98"/>
      <c r="L34" s="98"/>
      <c r="M34" s="98"/>
      <c r="N34" s="98"/>
      <c r="O34" s="98"/>
    </row>
    <row r="35" spans="1:15" x14ac:dyDescent="0.2">
      <c r="A35" s="99"/>
      <c r="B35" s="100"/>
      <c r="C35" s="96"/>
      <c r="D35" s="97"/>
      <c r="E35" s="97"/>
      <c r="F35" s="96"/>
      <c r="G35" s="96"/>
      <c r="H35" s="96"/>
      <c r="I35" s="98"/>
      <c r="J35" s="98"/>
      <c r="K35" s="98"/>
      <c r="L35" s="98"/>
      <c r="M35" s="98"/>
      <c r="N35" s="98"/>
      <c r="O35" s="98"/>
    </row>
    <row r="36" spans="1:15" x14ac:dyDescent="0.2">
      <c r="A36" s="99"/>
      <c r="B36" s="100"/>
      <c r="C36" s="96"/>
      <c r="D36" s="97"/>
      <c r="E36" s="97"/>
      <c r="F36" s="96"/>
      <c r="G36" s="96"/>
      <c r="H36" s="96"/>
      <c r="I36" s="98"/>
      <c r="J36" s="98"/>
      <c r="K36" s="98"/>
      <c r="L36" s="98"/>
      <c r="M36" s="98"/>
      <c r="N36" s="98"/>
      <c r="O36" s="98"/>
    </row>
    <row r="37" spans="1:15" x14ac:dyDescent="0.2">
      <c r="A37" s="99"/>
      <c r="B37" s="100"/>
      <c r="C37" s="96"/>
      <c r="D37" s="97"/>
      <c r="E37" s="97"/>
      <c r="F37" s="96"/>
      <c r="G37" s="96"/>
      <c r="H37" s="96"/>
      <c r="I37" s="98"/>
      <c r="J37" s="98"/>
      <c r="K37" s="98"/>
      <c r="L37" s="98"/>
      <c r="M37" s="98"/>
      <c r="N37" s="98"/>
      <c r="O37" s="98"/>
    </row>
    <row r="38" spans="1:15" x14ac:dyDescent="0.2">
      <c r="A38" s="99"/>
      <c r="B38" s="100"/>
      <c r="C38" s="96"/>
      <c r="D38" s="97"/>
      <c r="E38" s="97"/>
      <c r="F38" s="96"/>
      <c r="G38" s="96"/>
      <c r="H38" s="96"/>
      <c r="I38" s="98"/>
      <c r="J38" s="98"/>
      <c r="K38" s="98"/>
      <c r="L38" s="98"/>
      <c r="M38" s="98"/>
      <c r="N38" s="98"/>
      <c r="O38" s="98"/>
    </row>
    <row r="39" spans="1:15" x14ac:dyDescent="0.2">
      <c r="A39" s="89"/>
      <c r="B39" s="93"/>
      <c r="C39" s="94"/>
      <c r="D39" s="95"/>
      <c r="E39" s="95"/>
      <c r="F39" s="94"/>
      <c r="G39" s="94"/>
      <c r="H39" s="94"/>
      <c r="I39" s="90"/>
      <c r="J39" s="90"/>
      <c r="K39" s="90"/>
      <c r="L39" s="90"/>
      <c r="M39" s="90"/>
      <c r="N39" s="90"/>
      <c r="O39" s="90"/>
    </row>
    <row r="40" spans="1:15" x14ac:dyDescent="0.2">
      <c r="A40" s="99"/>
      <c r="B40" s="100"/>
      <c r="C40" s="96"/>
      <c r="D40" s="97"/>
      <c r="E40" s="97"/>
      <c r="F40" s="96"/>
      <c r="G40" s="96"/>
      <c r="H40" s="96"/>
      <c r="I40" s="98"/>
      <c r="J40" s="98"/>
      <c r="K40" s="98"/>
      <c r="L40" s="98"/>
      <c r="M40" s="98"/>
      <c r="N40" s="98"/>
      <c r="O40" s="98"/>
    </row>
    <row r="41" spans="1:15" x14ac:dyDescent="0.2">
      <c r="A41" s="89"/>
      <c r="B41" s="93"/>
      <c r="C41" s="94"/>
      <c r="D41" s="95"/>
      <c r="E41" s="95"/>
      <c r="F41" s="94"/>
      <c r="G41" s="94"/>
      <c r="H41" s="94"/>
      <c r="I41" s="90"/>
      <c r="J41" s="90"/>
      <c r="K41" s="90"/>
      <c r="L41" s="90"/>
      <c r="M41" s="90"/>
      <c r="N41" s="90"/>
      <c r="O41" s="90"/>
    </row>
    <row r="42" spans="1:15" x14ac:dyDescent="0.2">
      <c r="A42" s="99"/>
      <c r="B42" s="100"/>
      <c r="C42" s="96"/>
      <c r="D42" s="97"/>
      <c r="E42" s="97"/>
      <c r="F42" s="96"/>
      <c r="G42" s="96"/>
      <c r="H42" s="96"/>
      <c r="I42" s="98"/>
      <c r="J42" s="98"/>
      <c r="K42" s="98"/>
      <c r="L42" s="98"/>
      <c r="M42" s="98"/>
      <c r="N42" s="98"/>
      <c r="O42" s="98"/>
    </row>
    <row r="43" spans="1:15" x14ac:dyDescent="0.2">
      <c r="A43" s="89"/>
      <c r="B43" s="93"/>
      <c r="C43" s="94"/>
      <c r="D43" s="94"/>
      <c r="E43" s="95"/>
      <c r="F43" s="94"/>
      <c r="G43" s="94"/>
      <c r="H43" s="94"/>
      <c r="I43" s="90"/>
      <c r="J43" s="90"/>
      <c r="K43" s="90"/>
      <c r="L43" s="90"/>
      <c r="M43" s="90"/>
      <c r="N43" s="90"/>
      <c r="O43" s="90"/>
    </row>
    <row r="44" spans="1:15" x14ac:dyDescent="0.2">
      <c r="A44" s="99"/>
      <c r="B44" s="100"/>
      <c r="C44" s="96"/>
      <c r="D44" s="96"/>
      <c r="E44" s="97"/>
      <c r="F44" s="96"/>
      <c r="G44" s="96"/>
      <c r="H44" s="96"/>
      <c r="I44" s="98"/>
      <c r="J44" s="98"/>
      <c r="K44" s="98"/>
      <c r="L44" s="98"/>
      <c r="M44" s="98"/>
      <c r="N44" s="98"/>
      <c r="O44" s="98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22" activePane="bottomRight" state="frozen"/>
      <selection activeCell="A4" sqref="A4"/>
      <selection pane="topRight" activeCell="C4" sqref="C4"/>
      <selection pane="bottomLeft" activeCell="A14" sqref="A14"/>
      <selection pane="bottomRight" activeCell="M36" sqref="M36"/>
    </sheetView>
  </sheetViews>
  <sheetFormatPr defaultRowHeight="12.75" x14ac:dyDescent="0.2"/>
  <cols>
    <col min="1" max="1" width="16.7109375" style="28" customWidth="1"/>
    <col min="2" max="2" width="50.7109375" style="31" customWidth="1"/>
    <col min="3" max="3" width="20.140625" style="32" customWidth="1"/>
    <col min="4" max="5" width="17.7109375" style="33" bestFit="1" customWidth="1"/>
    <col min="6" max="6" width="16.5703125" style="32" bestFit="1" customWidth="1"/>
    <col min="7" max="8" width="9.85546875" style="32" customWidth="1"/>
    <col min="9" max="9" width="15.42578125" style="28" bestFit="1" customWidth="1"/>
    <col min="10" max="10" width="9.42578125" style="28" bestFit="1" customWidth="1"/>
    <col min="11" max="11" width="15.42578125" style="28" bestFit="1" customWidth="1"/>
    <col min="12" max="12" width="9.42578125" style="28" bestFit="1" customWidth="1"/>
    <col min="13" max="256" width="9.140625" style="28"/>
    <col min="257" max="257" width="18.42578125" style="28" customWidth="1"/>
    <col min="258" max="258" width="50.7109375" style="28" customWidth="1"/>
    <col min="259" max="259" width="20.140625" style="28" customWidth="1"/>
    <col min="260" max="261" width="17.7109375" style="28" bestFit="1" customWidth="1"/>
    <col min="262" max="262" width="16.5703125" style="28" bestFit="1" customWidth="1"/>
    <col min="263" max="263" width="15.7109375" style="28" bestFit="1" customWidth="1"/>
    <col min="264" max="264" width="18.42578125" style="28" bestFit="1" customWidth="1"/>
    <col min="265" max="265" width="15.42578125" style="28" bestFit="1" customWidth="1"/>
    <col min="266" max="266" width="9.42578125" style="28" bestFit="1" customWidth="1"/>
    <col min="267" max="267" width="15.42578125" style="28" bestFit="1" customWidth="1"/>
    <col min="268" max="268" width="9.42578125" style="28" bestFit="1" customWidth="1"/>
    <col min="269" max="512" width="9.140625" style="28"/>
    <col min="513" max="513" width="18.42578125" style="28" customWidth="1"/>
    <col min="514" max="514" width="50.7109375" style="28" customWidth="1"/>
    <col min="515" max="515" width="20.140625" style="28" customWidth="1"/>
    <col min="516" max="517" width="17.7109375" style="28" bestFit="1" customWidth="1"/>
    <col min="518" max="518" width="16.5703125" style="28" bestFit="1" customWidth="1"/>
    <col min="519" max="519" width="15.7109375" style="28" bestFit="1" customWidth="1"/>
    <col min="520" max="520" width="18.42578125" style="28" bestFit="1" customWidth="1"/>
    <col min="521" max="521" width="15.42578125" style="28" bestFit="1" customWidth="1"/>
    <col min="522" max="522" width="9.42578125" style="28" bestFit="1" customWidth="1"/>
    <col min="523" max="523" width="15.42578125" style="28" bestFit="1" customWidth="1"/>
    <col min="524" max="524" width="9.42578125" style="28" bestFit="1" customWidth="1"/>
    <col min="525" max="768" width="9.140625" style="28"/>
    <col min="769" max="769" width="18.42578125" style="28" customWidth="1"/>
    <col min="770" max="770" width="50.7109375" style="28" customWidth="1"/>
    <col min="771" max="771" width="20.140625" style="28" customWidth="1"/>
    <col min="772" max="773" width="17.7109375" style="28" bestFit="1" customWidth="1"/>
    <col min="774" max="774" width="16.5703125" style="28" bestFit="1" customWidth="1"/>
    <col min="775" max="775" width="15.7109375" style="28" bestFit="1" customWidth="1"/>
    <col min="776" max="776" width="18.42578125" style="28" bestFit="1" customWidth="1"/>
    <col min="777" max="777" width="15.42578125" style="28" bestFit="1" customWidth="1"/>
    <col min="778" max="778" width="9.42578125" style="28" bestFit="1" customWidth="1"/>
    <col min="779" max="779" width="15.42578125" style="28" bestFit="1" customWidth="1"/>
    <col min="780" max="780" width="9.42578125" style="28" bestFit="1" customWidth="1"/>
    <col min="781" max="1024" width="9.140625" style="28"/>
    <col min="1025" max="1025" width="18.42578125" style="28" customWidth="1"/>
    <col min="1026" max="1026" width="50.7109375" style="28" customWidth="1"/>
    <col min="1027" max="1027" width="20.140625" style="28" customWidth="1"/>
    <col min="1028" max="1029" width="17.7109375" style="28" bestFit="1" customWidth="1"/>
    <col min="1030" max="1030" width="16.5703125" style="28" bestFit="1" customWidth="1"/>
    <col min="1031" max="1031" width="15.7109375" style="28" bestFit="1" customWidth="1"/>
    <col min="1032" max="1032" width="18.42578125" style="28" bestFit="1" customWidth="1"/>
    <col min="1033" max="1033" width="15.42578125" style="28" bestFit="1" customWidth="1"/>
    <col min="1034" max="1034" width="9.42578125" style="28" bestFit="1" customWidth="1"/>
    <col min="1035" max="1035" width="15.42578125" style="28" bestFit="1" customWidth="1"/>
    <col min="1036" max="1036" width="9.42578125" style="28" bestFit="1" customWidth="1"/>
    <col min="1037" max="1280" width="9.140625" style="28"/>
    <col min="1281" max="1281" width="18.42578125" style="28" customWidth="1"/>
    <col min="1282" max="1282" width="50.7109375" style="28" customWidth="1"/>
    <col min="1283" max="1283" width="20.140625" style="28" customWidth="1"/>
    <col min="1284" max="1285" width="17.7109375" style="28" bestFit="1" customWidth="1"/>
    <col min="1286" max="1286" width="16.5703125" style="28" bestFit="1" customWidth="1"/>
    <col min="1287" max="1287" width="15.7109375" style="28" bestFit="1" customWidth="1"/>
    <col min="1288" max="1288" width="18.42578125" style="28" bestFit="1" customWidth="1"/>
    <col min="1289" max="1289" width="15.42578125" style="28" bestFit="1" customWidth="1"/>
    <col min="1290" max="1290" width="9.42578125" style="28" bestFit="1" customWidth="1"/>
    <col min="1291" max="1291" width="15.42578125" style="28" bestFit="1" customWidth="1"/>
    <col min="1292" max="1292" width="9.42578125" style="28" bestFit="1" customWidth="1"/>
    <col min="1293" max="1536" width="9.140625" style="28"/>
    <col min="1537" max="1537" width="18.42578125" style="28" customWidth="1"/>
    <col min="1538" max="1538" width="50.7109375" style="28" customWidth="1"/>
    <col min="1539" max="1539" width="20.140625" style="28" customWidth="1"/>
    <col min="1540" max="1541" width="17.7109375" style="28" bestFit="1" customWidth="1"/>
    <col min="1542" max="1542" width="16.5703125" style="28" bestFit="1" customWidth="1"/>
    <col min="1543" max="1543" width="15.7109375" style="28" bestFit="1" customWidth="1"/>
    <col min="1544" max="1544" width="18.42578125" style="28" bestFit="1" customWidth="1"/>
    <col min="1545" max="1545" width="15.42578125" style="28" bestFit="1" customWidth="1"/>
    <col min="1546" max="1546" width="9.42578125" style="28" bestFit="1" customWidth="1"/>
    <col min="1547" max="1547" width="15.42578125" style="28" bestFit="1" customWidth="1"/>
    <col min="1548" max="1548" width="9.42578125" style="28" bestFit="1" customWidth="1"/>
    <col min="1549" max="1792" width="9.140625" style="28"/>
    <col min="1793" max="1793" width="18.42578125" style="28" customWidth="1"/>
    <col min="1794" max="1794" width="50.7109375" style="28" customWidth="1"/>
    <col min="1795" max="1795" width="20.140625" style="28" customWidth="1"/>
    <col min="1796" max="1797" width="17.7109375" style="28" bestFit="1" customWidth="1"/>
    <col min="1798" max="1798" width="16.5703125" style="28" bestFit="1" customWidth="1"/>
    <col min="1799" max="1799" width="15.7109375" style="28" bestFit="1" customWidth="1"/>
    <col min="1800" max="1800" width="18.42578125" style="28" bestFit="1" customWidth="1"/>
    <col min="1801" max="1801" width="15.42578125" style="28" bestFit="1" customWidth="1"/>
    <col min="1802" max="1802" width="9.42578125" style="28" bestFit="1" customWidth="1"/>
    <col min="1803" max="1803" width="15.42578125" style="28" bestFit="1" customWidth="1"/>
    <col min="1804" max="1804" width="9.42578125" style="28" bestFit="1" customWidth="1"/>
    <col min="1805" max="2048" width="9.140625" style="28"/>
    <col min="2049" max="2049" width="18.42578125" style="28" customWidth="1"/>
    <col min="2050" max="2050" width="50.7109375" style="28" customWidth="1"/>
    <col min="2051" max="2051" width="20.140625" style="28" customWidth="1"/>
    <col min="2052" max="2053" width="17.7109375" style="28" bestFit="1" customWidth="1"/>
    <col min="2054" max="2054" width="16.5703125" style="28" bestFit="1" customWidth="1"/>
    <col min="2055" max="2055" width="15.7109375" style="28" bestFit="1" customWidth="1"/>
    <col min="2056" max="2056" width="18.42578125" style="28" bestFit="1" customWidth="1"/>
    <col min="2057" max="2057" width="15.42578125" style="28" bestFit="1" customWidth="1"/>
    <col min="2058" max="2058" width="9.42578125" style="28" bestFit="1" customWidth="1"/>
    <col min="2059" max="2059" width="15.42578125" style="28" bestFit="1" customWidth="1"/>
    <col min="2060" max="2060" width="9.42578125" style="28" bestFit="1" customWidth="1"/>
    <col min="2061" max="2304" width="9.140625" style="28"/>
    <col min="2305" max="2305" width="18.42578125" style="28" customWidth="1"/>
    <col min="2306" max="2306" width="50.7109375" style="28" customWidth="1"/>
    <col min="2307" max="2307" width="20.140625" style="28" customWidth="1"/>
    <col min="2308" max="2309" width="17.7109375" style="28" bestFit="1" customWidth="1"/>
    <col min="2310" max="2310" width="16.5703125" style="28" bestFit="1" customWidth="1"/>
    <col min="2311" max="2311" width="15.7109375" style="28" bestFit="1" customWidth="1"/>
    <col min="2312" max="2312" width="18.42578125" style="28" bestFit="1" customWidth="1"/>
    <col min="2313" max="2313" width="15.42578125" style="28" bestFit="1" customWidth="1"/>
    <col min="2314" max="2314" width="9.42578125" style="28" bestFit="1" customWidth="1"/>
    <col min="2315" max="2315" width="15.42578125" style="28" bestFit="1" customWidth="1"/>
    <col min="2316" max="2316" width="9.42578125" style="28" bestFit="1" customWidth="1"/>
    <col min="2317" max="2560" width="9.140625" style="28"/>
    <col min="2561" max="2561" width="18.42578125" style="28" customWidth="1"/>
    <col min="2562" max="2562" width="50.7109375" style="28" customWidth="1"/>
    <col min="2563" max="2563" width="20.140625" style="28" customWidth="1"/>
    <col min="2564" max="2565" width="17.7109375" style="28" bestFit="1" customWidth="1"/>
    <col min="2566" max="2566" width="16.5703125" style="28" bestFit="1" customWidth="1"/>
    <col min="2567" max="2567" width="15.7109375" style="28" bestFit="1" customWidth="1"/>
    <col min="2568" max="2568" width="18.42578125" style="28" bestFit="1" customWidth="1"/>
    <col min="2569" max="2569" width="15.42578125" style="28" bestFit="1" customWidth="1"/>
    <col min="2570" max="2570" width="9.42578125" style="28" bestFit="1" customWidth="1"/>
    <col min="2571" max="2571" width="15.42578125" style="28" bestFit="1" customWidth="1"/>
    <col min="2572" max="2572" width="9.42578125" style="28" bestFit="1" customWidth="1"/>
    <col min="2573" max="2816" width="9.140625" style="28"/>
    <col min="2817" max="2817" width="18.42578125" style="28" customWidth="1"/>
    <col min="2818" max="2818" width="50.7109375" style="28" customWidth="1"/>
    <col min="2819" max="2819" width="20.140625" style="28" customWidth="1"/>
    <col min="2820" max="2821" width="17.7109375" style="28" bestFit="1" customWidth="1"/>
    <col min="2822" max="2822" width="16.5703125" style="28" bestFit="1" customWidth="1"/>
    <col min="2823" max="2823" width="15.7109375" style="28" bestFit="1" customWidth="1"/>
    <col min="2824" max="2824" width="18.42578125" style="28" bestFit="1" customWidth="1"/>
    <col min="2825" max="2825" width="15.42578125" style="28" bestFit="1" customWidth="1"/>
    <col min="2826" max="2826" width="9.42578125" style="28" bestFit="1" customWidth="1"/>
    <col min="2827" max="2827" width="15.42578125" style="28" bestFit="1" customWidth="1"/>
    <col min="2828" max="2828" width="9.42578125" style="28" bestFit="1" customWidth="1"/>
    <col min="2829" max="3072" width="9.140625" style="28"/>
    <col min="3073" max="3073" width="18.42578125" style="28" customWidth="1"/>
    <col min="3074" max="3074" width="50.7109375" style="28" customWidth="1"/>
    <col min="3075" max="3075" width="20.140625" style="28" customWidth="1"/>
    <col min="3076" max="3077" width="17.7109375" style="28" bestFit="1" customWidth="1"/>
    <col min="3078" max="3078" width="16.5703125" style="28" bestFit="1" customWidth="1"/>
    <col min="3079" max="3079" width="15.7109375" style="28" bestFit="1" customWidth="1"/>
    <col min="3080" max="3080" width="18.42578125" style="28" bestFit="1" customWidth="1"/>
    <col min="3081" max="3081" width="15.42578125" style="28" bestFit="1" customWidth="1"/>
    <col min="3082" max="3082" width="9.42578125" style="28" bestFit="1" customWidth="1"/>
    <col min="3083" max="3083" width="15.42578125" style="28" bestFit="1" customWidth="1"/>
    <col min="3084" max="3084" width="9.42578125" style="28" bestFit="1" customWidth="1"/>
    <col min="3085" max="3328" width="9.140625" style="28"/>
    <col min="3329" max="3329" width="18.42578125" style="28" customWidth="1"/>
    <col min="3330" max="3330" width="50.7109375" style="28" customWidth="1"/>
    <col min="3331" max="3331" width="20.140625" style="28" customWidth="1"/>
    <col min="3332" max="3333" width="17.7109375" style="28" bestFit="1" customWidth="1"/>
    <col min="3334" max="3334" width="16.5703125" style="28" bestFit="1" customWidth="1"/>
    <col min="3335" max="3335" width="15.7109375" style="28" bestFit="1" customWidth="1"/>
    <col min="3336" max="3336" width="18.42578125" style="28" bestFit="1" customWidth="1"/>
    <col min="3337" max="3337" width="15.42578125" style="28" bestFit="1" customWidth="1"/>
    <col min="3338" max="3338" width="9.42578125" style="28" bestFit="1" customWidth="1"/>
    <col min="3339" max="3339" width="15.42578125" style="28" bestFit="1" customWidth="1"/>
    <col min="3340" max="3340" width="9.42578125" style="28" bestFit="1" customWidth="1"/>
    <col min="3341" max="3584" width="9.140625" style="28"/>
    <col min="3585" max="3585" width="18.42578125" style="28" customWidth="1"/>
    <col min="3586" max="3586" width="50.7109375" style="28" customWidth="1"/>
    <col min="3587" max="3587" width="20.140625" style="28" customWidth="1"/>
    <col min="3588" max="3589" width="17.7109375" style="28" bestFit="1" customWidth="1"/>
    <col min="3590" max="3590" width="16.5703125" style="28" bestFit="1" customWidth="1"/>
    <col min="3591" max="3591" width="15.7109375" style="28" bestFit="1" customWidth="1"/>
    <col min="3592" max="3592" width="18.42578125" style="28" bestFit="1" customWidth="1"/>
    <col min="3593" max="3593" width="15.42578125" style="28" bestFit="1" customWidth="1"/>
    <col min="3594" max="3594" width="9.42578125" style="28" bestFit="1" customWidth="1"/>
    <col min="3595" max="3595" width="15.42578125" style="28" bestFit="1" customWidth="1"/>
    <col min="3596" max="3596" width="9.42578125" style="28" bestFit="1" customWidth="1"/>
    <col min="3597" max="3840" width="9.140625" style="28"/>
    <col min="3841" max="3841" width="18.42578125" style="28" customWidth="1"/>
    <col min="3842" max="3842" width="50.7109375" style="28" customWidth="1"/>
    <col min="3843" max="3843" width="20.140625" style="28" customWidth="1"/>
    <col min="3844" max="3845" width="17.7109375" style="28" bestFit="1" customWidth="1"/>
    <col min="3846" max="3846" width="16.5703125" style="28" bestFit="1" customWidth="1"/>
    <col min="3847" max="3847" width="15.7109375" style="28" bestFit="1" customWidth="1"/>
    <col min="3848" max="3848" width="18.42578125" style="28" bestFit="1" customWidth="1"/>
    <col min="3849" max="3849" width="15.42578125" style="28" bestFit="1" customWidth="1"/>
    <col min="3850" max="3850" width="9.42578125" style="28" bestFit="1" customWidth="1"/>
    <col min="3851" max="3851" width="15.42578125" style="28" bestFit="1" customWidth="1"/>
    <col min="3852" max="3852" width="9.42578125" style="28" bestFit="1" customWidth="1"/>
    <col min="3853" max="4096" width="9.140625" style="28"/>
    <col min="4097" max="4097" width="18.42578125" style="28" customWidth="1"/>
    <col min="4098" max="4098" width="50.7109375" style="28" customWidth="1"/>
    <col min="4099" max="4099" width="20.140625" style="28" customWidth="1"/>
    <col min="4100" max="4101" width="17.7109375" style="28" bestFit="1" customWidth="1"/>
    <col min="4102" max="4102" width="16.5703125" style="28" bestFit="1" customWidth="1"/>
    <col min="4103" max="4103" width="15.7109375" style="28" bestFit="1" customWidth="1"/>
    <col min="4104" max="4104" width="18.42578125" style="28" bestFit="1" customWidth="1"/>
    <col min="4105" max="4105" width="15.42578125" style="28" bestFit="1" customWidth="1"/>
    <col min="4106" max="4106" width="9.42578125" style="28" bestFit="1" customWidth="1"/>
    <col min="4107" max="4107" width="15.42578125" style="28" bestFit="1" customWidth="1"/>
    <col min="4108" max="4108" width="9.42578125" style="28" bestFit="1" customWidth="1"/>
    <col min="4109" max="4352" width="9.140625" style="28"/>
    <col min="4353" max="4353" width="18.42578125" style="28" customWidth="1"/>
    <col min="4354" max="4354" width="50.7109375" style="28" customWidth="1"/>
    <col min="4355" max="4355" width="20.140625" style="28" customWidth="1"/>
    <col min="4356" max="4357" width="17.7109375" style="28" bestFit="1" customWidth="1"/>
    <col min="4358" max="4358" width="16.5703125" style="28" bestFit="1" customWidth="1"/>
    <col min="4359" max="4359" width="15.7109375" style="28" bestFit="1" customWidth="1"/>
    <col min="4360" max="4360" width="18.42578125" style="28" bestFit="1" customWidth="1"/>
    <col min="4361" max="4361" width="15.42578125" style="28" bestFit="1" customWidth="1"/>
    <col min="4362" max="4362" width="9.42578125" style="28" bestFit="1" customWidth="1"/>
    <col min="4363" max="4363" width="15.42578125" style="28" bestFit="1" customWidth="1"/>
    <col min="4364" max="4364" width="9.42578125" style="28" bestFit="1" customWidth="1"/>
    <col min="4365" max="4608" width="9.140625" style="28"/>
    <col min="4609" max="4609" width="18.42578125" style="28" customWidth="1"/>
    <col min="4610" max="4610" width="50.7109375" style="28" customWidth="1"/>
    <col min="4611" max="4611" width="20.140625" style="28" customWidth="1"/>
    <col min="4612" max="4613" width="17.7109375" style="28" bestFit="1" customWidth="1"/>
    <col min="4614" max="4614" width="16.5703125" style="28" bestFit="1" customWidth="1"/>
    <col min="4615" max="4615" width="15.7109375" style="28" bestFit="1" customWidth="1"/>
    <col min="4616" max="4616" width="18.42578125" style="28" bestFit="1" customWidth="1"/>
    <col min="4617" max="4617" width="15.42578125" style="28" bestFit="1" customWidth="1"/>
    <col min="4618" max="4618" width="9.42578125" style="28" bestFit="1" customWidth="1"/>
    <col min="4619" max="4619" width="15.42578125" style="28" bestFit="1" customWidth="1"/>
    <col min="4620" max="4620" width="9.42578125" style="28" bestFit="1" customWidth="1"/>
    <col min="4621" max="4864" width="9.140625" style="28"/>
    <col min="4865" max="4865" width="18.42578125" style="28" customWidth="1"/>
    <col min="4866" max="4866" width="50.7109375" style="28" customWidth="1"/>
    <col min="4867" max="4867" width="20.140625" style="28" customWidth="1"/>
    <col min="4868" max="4869" width="17.7109375" style="28" bestFit="1" customWidth="1"/>
    <col min="4870" max="4870" width="16.5703125" style="28" bestFit="1" customWidth="1"/>
    <col min="4871" max="4871" width="15.7109375" style="28" bestFit="1" customWidth="1"/>
    <col min="4872" max="4872" width="18.42578125" style="28" bestFit="1" customWidth="1"/>
    <col min="4873" max="4873" width="15.42578125" style="28" bestFit="1" customWidth="1"/>
    <col min="4874" max="4874" width="9.42578125" style="28" bestFit="1" customWidth="1"/>
    <col min="4875" max="4875" width="15.42578125" style="28" bestFit="1" customWidth="1"/>
    <col min="4876" max="4876" width="9.42578125" style="28" bestFit="1" customWidth="1"/>
    <col min="4877" max="5120" width="9.140625" style="28"/>
    <col min="5121" max="5121" width="18.42578125" style="28" customWidth="1"/>
    <col min="5122" max="5122" width="50.7109375" style="28" customWidth="1"/>
    <col min="5123" max="5123" width="20.140625" style="28" customWidth="1"/>
    <col min="5124" max="5125" width="17.7109375" style="28" bestFit="1" customWidth="1"/>
    <col min="5126" max="5126" width="16.5703125" style="28" bestFit="1" customWidth="1"/>
    <col min="5127" max="5127" width="15.7109375" style="28" bestFit="1" customWidth="1"/>
    <col min="5128" max="5128" width="18.42578125" style="28" bestFit="1" customWidth="1"/>
    <col min="5129" max="5129" width="15.42578125" style="28" bestFit="1" customWidth="1"/>
    <col min="5130" max="5130" width="9.42578125" style="28" bestFit="1" customWidth="1"/>
    <col min="5131" max="5131" width="15.42578125" style="28" bestFit="1" customWidth="1"/>
    <col min="5132" max="5132" width="9.42578125" style="28" bestFit="1" customWidth="1"/>
    <col min="5133" max="5376" width="9.140625" style="28"/>
    <col min="5377" max="5377" width="18.42578125" style="28" customWidth="1"/>
    <col min="5378" max="5378" width="50.7109375" style="28" customWidth="1"/>
    <col min="5379" max="5379" width="20.140625" style="28" customWidth="1"/>
    <col min="5380" max="5381" width="17.7109375" style="28" bestFit="1" customWidth="1"/>
    <col min="5382" max="5382" width="16.5703125" style="28" bestFit="1" customWidth="1"/>
    <col min="5383" max="5383" width="15.7109375" style="28" bestFit="1" customWidth="1"/>
    <col min="5384" max="5384" width="18.42578125" style="28" bestFit="1" customWidth="1"/>
    <col min="5385" max="5385" width="15.42578125" style="28" bestFit="1" customWidth="1"/>
    <col min="5386" max="5386" width="9.42578125" style="28" bestFit="1" customWidth="1"/>
    <col min="5387" max="5387" width="15.42578125" style="28" bestFit="1" customWidth="1"/>
    <col min="5388" max="5388" width="9.42578125" style="28" bestFit="1" customWidth="1"/>
    <col min="5389" max="5632" width="9.140625" style="28"/>
    <col min="5633" max="5633" width="18.42578125" style="28" customWidth="1"/>
    <col min="5634" max="5634" width="50.7109375" style="28" customWidth="1"/>
    <col min="5635" max="5635" width="20.140625" style="28" customWidth="1"/>
    <col min="5636" max="5637" width="17.7109375" style="28" bestFit="1" customWidth="1"/>
    <col min="5638" max="5638" width="16.5703125" style="28" bestFit="1" customWidth="1"/>
    <col min="5639" max="5639" width="15.7109375" style="28" bestFit="1" customWidth="1"/>
    <col min="5640" max="5640" width="18.42578125" style="28" bestFit="1" customWidth="1"/>
    <col min="5641" max="5641" width="15.42578125" style="28" bestFit="1" customWidth="1"/>
    <col min="5642" max="5642" width="9.42578125" style="28" bestFit="1" customWidth="1"/>
    <col min="5643" max="5643" width="15.42578125" style="28" bestFit="1" customWidth="1"/>
    <col min="5644" max="5644" width="9.42578125" style="28" bestFit="1" customWidth="1"/>
    <col min="5645" max="5888" width="9.140625" style="28"/>
    <col min="5889" max="5889" width="18.42578125" style="28" customWidth="1"/>
    <col min="5890" max="5890" width="50.7109375" style="28" customWidth="1"/>
    <col min="5891" max="5891" width="20.140625" style="28" customWidth="1"/>
    <col min="5892" max="5893" width="17.7109375" style="28" bestFit="1" customWidth="1"/>
    <col min="5894" max="5894" width="16.5703125" style="28" bestFit="1" customWidth="1"/>
    <col min="5895" max="5895" width="15.7109375" style="28" bestFit="1" customWidth="1"/>
    <col min="5896" max="5896" width="18.42578125" style="28" bestFit="1" customWidth="1"/>
    <col min="5897" max="5897" width="15.42578125" style="28" bestFit="1" customWidth="1"/>
    <col min="5898" max="5898" width="9.42578125" style="28" bestFit="1" customWidth="1"/>
    <col min="5899" max="5899" width="15.42578125" style="28" bestFit="1" customWidth="1"/>
    <col min="5900" max="5900" width="9.42578125" style="28" bestFit="1" customWidth="1"/>
    <col min="5901" max="6144" width="9.140625" style="28"/>
    <col min="6145" max="6145" width="18.42578125" style="28" customWidth="1"/>
    <col min="6146" max="6146" width="50.7109375" style="28" customWidth="1"/>
    <col min="6147" max="6147" width="20.140625" style="28" customWidth="1"/>
    <col min="6148" max="6149" width="17.7109375" style="28" bestFit="1" customWidth="1"/>
    <col min="6150" max="6150" width="16.5703125" style="28" bestFit="1" customWidth="1"/>
    <col min="6151" max="6151" width="15.7109375" style="28" bestFit="1" customWidth="1"/>
    <col min="6152" max="6152" width="18.42578125" style="28" bestFit="1" customWidth="1"/>
    <col min="6153" max="6153" width="15.42578125" style="28" bestFit="1" customWidth="1"/>
    <col min="6154" max="6154" width="9.42578125" style="28" bestFit="1" customWidth="1"/>
    <col min="6155" max="6155" width="15.42578125" style="28" bestFit="1" customWidth="1"/>
    <col min="6156" max="6156" width="9.42578125" style="28" bestFit="1" customWidth="1"/>
    <col min="6157" max="6400" width="9.140625" style="28"/>
    <col min="6401" max="6401" width="18.42578125" style="28" customWidth="1"/>
    <col min="6402" max="6402" width="50.7109375" style="28" customWidth="1"/>
    <col min="6403" max="6403" width="20.140625" style="28" customWidth="1"/>
    <col min="6404" max="6405" width="17.7109375" style="28" bestFit="1" customWidth="1"/>
    <col min="6406" max="6406" width="16.5703125" style="28" bestFit="1" customWidth="1"/>
    <col min="6407" max="6407" width="15.7109375" style="28" bestFit="1" customWidth="1"/>
    <col min="6408" max="6408" width="18.42578125" style="28" bestFit="1" customWidth="1"/>
    <col min="6409" max="6409" width="15.42578125" style="28" bestFit="1" customWidth="1"/>
    <col min="6410" max="6410" width="9.42578125" style="28" bestFit="1" customWidth="1"/>
    <col min="6411" max="6411" width="15.42578125" style="28" bestFit="1" customWidth="1"/>
    <col min="6412" max="6412" width="9.42578125" style="28" bestFit="1" customWidth="1"/>
    <col min="6413" max="6656" width="9.140625" style="28"/>
    <col min="6657" max="6657" width="18.42578125" style="28" customWidth="1"/>
    <col min="6658" max="6658" width="50.7109375" style="28" customWidth="1"/>
    <col min="6659" max="6659" width="20.140625" style="28" customWidth="1"/>
    <col min="6660" max="6661" width="17.7109375" style="28" bestFit="1" customWidth="1"/>
    <col min="6662" max="6662" width="16.5703125" style="28" bestFit="1" customWidth="1"/>
    <col min="6663" max="6663" width="15.7109375" style="28" bestFit="1" customWidth="1"/>
    <col min="6664" max="6664" width="18.42578125" style="28" bestFit="1" customWidth="1"/>
    <col min="6665" max="6665" width="15.42578125" style="28" bestFit="1" customWidth="1"/>
    <col min="6666" max="6666" width="9.42578125" style="28" bestFit="1" customWidth="1"/>
    <col min="6667" max="6667" width="15.42578125" style="28" bestFit="1" customWidth="1"/>
    <col min="6668" max="6668" width="9.42578125" style="28" bestFit="1" customWidth="1"/>
    <col min="6669" max="6912" width="9.140625" style="28"/>
    <col min="6913" max="6913" width="18.42578125" style="28" customWidth="1"/>
    <col min="6914" max="6914" width="50.7109375" style="28" customWidth="1"/>
    <col min="6915" max="6915" width="20.140625" style="28" customWidth="1"/>
    <col min="6916" max="6917" width="17.7109375" style="28" bestFit="1" customWidth="1"/>
    <col min="6918" max="6918" width="16.5703125" style="28" bestFit="1" customWidth="1"/>
    <col min="6919" max="6919" width="15.7109375" style="28" bestFit="1" customWidth="1"/>
    <col min="6920" max="6920" width="18.42578125" style="28" bestFit="1" customWidth="1"/>
    <col min="6921" max="6921" width="15.42578125" style="28" bestFit="1" customWidth="1"/>
    <col min="6922" max="6922" width="9.42578125" style="28" bestFit="1" customWidth="1"/>
    <col min="6923" max="6923" width="15.42578125" style="28" bestFit="1" customWidth="1"/>
    <col min="6924" max="6924" width="9.42578125" style="28" bestFit="1" customWidth="1"/>
    <col min="6925" max="7168" width="9.140625" style="28"/>
    <col min="7169" max="7169" width="18.42578125" style="28" customWidth="1"/>
    <col min="7170" max="7170" width="50.7109375" style="28" customWidth="1"/>
    <col min="7171" max="7171" width="20.140625" style="28" customWidth="1"/>
    <col min="7172" max="7173" width="17.7109375" style="28" bestFit="1" customWidth="1"/>
    <col min="7174" max="7174" width="16.5703125" style="28" bestFit="1" customWidth="1"/>
    <col min="7175" max="7175" width="15.7109375" style="28" bestFit="1" customWidth="1"/>
    <col min="7176" max="7176" width="18.42578125" style="28" bestFit="1" customWidth="1"/>
    <col min="7177" max="7177" width="15.42578125" style="28" bestFit="1" customWidth="1"/>
    <col min="7178" max="7178" width="9.42578125" style="28" bestFit="1" customWidth="1"/>
    <col min="7179" max="7179" width="15.42578125" style="28" bestFit="1" customWidth="1"/>
    <col min="7180" max="7180" width="9.42578125" style="28" bestFit="1" customWidth="1"/>
    <col min="7181" max="7424" width="9.140625" style="28"/>
    <col min="7425" max="7425" width="18.42578125" style="28" customWidth="1"/>
    <col min="7426" max="7426" width="50.7109375" style="28" customWidth="1"/>
    <col min="7427" max="7427" width="20.140625" style="28" customWidth="1"/>
    <col min="7428" max="7429" width="17.7109375" style="28" bestFit="1" customWidth="1"/>
    <col min="7430" max="7430" width="16.5703125" style="28" bestFit="1" customWidth="1"/>
    <col min="7431" max="7431" width="15.7109375" style="28" bestFit="1" customWidth="1"/>
    <col min="7432" max="7432" width="18.42578125" style="28" bestFit="1" customWidth="1"/>
    <col min="7433" max="7433" width="15.42578125" style="28" bestFit="1" customWidth="1"/>
    <col min="7434" max="7434" width="9.42578125" style="28" bestFit="1" customWidth="1"/>
    <col min="7435" max="7435" width="15.42578125" style="28" bestFit="1" customWidth="1"/>
    <col min="7436" max="7436" width="9.42578125" style="28" bestFit="1" customWidth="1"/>
    <col min="7437" max="7680" width="9.140625" style="28"/>
    <col min="7681" max="7681" width="18.42578125" style="28" customWidth="1"/>
    <col min="7682" max="7682" width="50.7109375" style="28" customWidth="1"/>
    <col min="7683" max="7683" width="20.140625" style="28" customWidth="1"/>
    <col min="7684" max="7685" width="17.7109375" style="28" bestFit="1" customWidth="1"/>
    <col min="7686" max="7686" width="16.5703125" style="28" bestFit="1" customWidth="1"/>
    <col min="7687" max="7687" width="15.7109375" style="28" bestFit="1" customWidth="1"/>
    <col min="7688" max="7688" width="18.42578125" style="28" bestFit="1" customWidth="1"/>
    <col min="7689" max="7689" width="15.42578125" style="28" bestFit="1" customWidth="1"/>
    <col min="7690" max="7690" width="9.42578125" style="28" bestFit="1" customWidth="1"/>
    <col min="7691" max="7691" width="15.42578125" style="28" bestFit="1" customWidth="1"/>
    <col min="7692" max="7692" width="9.42578125" style="28" bestFit="1" customWidth="1"/>
    <col min="7693" max="7936" width="9.140625" style="28"/>
    <col min="7937" max="7937" width="18.42578125" style="28" customWidth="1"/>
    <col min="7938" max="7938" width="50.7109375" style="28" customWidth="1"/>
    <col min="7939" max="7939" width="20.140625" style="28" customWidth="1"/>
    <col min="7940" max="7941" width="17.7109375" style="28" bestFit="1" customWidth="1"/>
    <col min="7942" max="7942" width="16.5703125" style="28" bestFit="1" customWidth="1"/>
    <col min="7943" max="7943" width="15.7109375" style="28" bestFit="1" customWidth="1"/>
    <col min="7944" max="7944" width="18.42578125" style="28" bestFit="1" customWidth="1"/>
    <col min="7945" max="7945" width="15.42578125" style="28" bestFit="1" customWidth="1"/>
    <col min="7946" max="7946" width="9.42578125" style="28" bestFit="1" customWidth="1"/>
    <col min="7947" max="7947" width="15.42578125" style="28" bestFit="1" customWidth="1"/>
    <col min="7948" max="7948" width="9.42578125" style="28" bestFit="1" customWidth="1"/>
    <col min="7949" max="8192" width="9.140625" style="28"/>
    <col min="8193" max="8193" width="18.42578125" style="28" customWidth="1"/>
    <col min="8194" max="8194" width="50.7109375" style="28" customWidth="1"/>
    <col min="8195" max="8195" width="20.140625" style="28" customWidth="1"/>
    <col min="8196" max="8197" width="17.7109375" style="28" bestFit="1" customWidth="1"/>
    <col min="8198" max="8198" width="16.5703125" style="28" bestFit="1" customWidth="1"/>
    <col min="8199" max="8199" width="15.7109375" style="28" bestFit="1" customWidth="1"/>
    <col min="8200" max="8200" width="18.42578125" style="28" bestFit="1" customWidth="1"/>
    <col min="8201" max="8201" width="15.42578125" style="28" bestFit="1" customWidth="1"/>
    <col min="8202" max="8202" width="9.42578125" style="28" bestFit="1" customWidth="1"/>
    <col min="8203" max="8203" width="15.42578125" style="28" bestFit="1" customWidth="1"/>
    <col min="8204" max="8204" width="9.42578125" style="28" bestFit="1" customWidth="1"/>
    <col min="8205" max="8448" width="9.140625" style="28"/>
    <col min="8449" max="8449" width="18.42578125" style="28" customWidth="1"/>
    <col min="8450" max="8450" width="50.7109375" style="28" customWidth="1"/>
    <col min="8451" max="8451" width="20.140625" style="28" customWidth="1"/>
    <col min="8452" max="8453" width="17.7109375" style="28" bestFit="1" customWidth="1"/>
    <col min="8454" max="8454" width="16.5703125" style="28" bestFit="1" customWidth="1"/>
    <col min="8455" max="8455" width="15.7109375" style="28" bestFit="1" customWidth="1"/>
    <col min="8456" max="8456" width="18.42578125" style="28" bestFit="1" customWidth="1"/>
    <col min="8457" max="8457" width="15.42578125" style="28" bestFit="1" customWidth="1"/>
    <col min="8458" max="8458" width="9.42578125" style="28" bestFit="1" customWidth="1"/>
    <col min="8459" max="8459" width="15.42578125" style="28" bestFit="1" customWidth="1"/>
    <col min="8460" max="8460" width="9.42578125" style="28" bestFit="1" customWidth="1"/>
    <col min="8461" max="8704" width="9.140625" style="28"/>
    <col min="8705" max="8705" width="18.42578125" style="28" customWidth="1"/>
    <col min="8706" max="8706" width="50.7109375" style="28" customWidth="1"/>
    <col min="8707" max="8707" width="20.140625" style="28" customWidth="1"/>
    <col min="8708" max="8709" width="17.7109375" style="28" bestFit="1" customWidth="1"/>
    <col min="8710" max="8710" width="16.5703125" style="28" bestFit="1" customWidth="1"/>
    <col min="8711" max="8711" width="15.7109375" style="28" bestFit="1" customWidth="1"/>
    <col min="8712" max="8712" width="18.42578125" style="28" bestFit="1" customWidth="1"/>
    <col min="8713" max="8713" width="15.42578125" style="28" bestFit="1" customWidth="1"/>
    <col min="8714" max="8714" width="9.42578125" style="28" bestFit="1" customWidth="1"/>
    <col min="8715" max="8715" width="15.42578125" style="28" bestFit="1" customWidth="1"/>
    <col min="8716" max="8716" width="9.42578125" style="28" bestFit="1" customWidth="1"/>
    <col min="8717" max="8960" width="9.140625" style="28"/>
    <col min="8961" max="8961" width="18.42578125" style="28" customWidth="1"/>
    <col min="8962" max="8962" width="50.7109375" style="28" customWidth="1"/>
    <col min="8963" max="8963" width="20.140625" style="28" customWidth="1"/>
    <col min="8964" max="8965" width="17.7109375" style="28" bestFit="1" customWidth="1"/>
    <col min="8966" max="8966" width="16.5703125" style="28" bestFit="1" customWidth="1"/>
    <col min="8967" max="8967" width="15.7109375" style="28" bestFit="1" customWidth="1"/>
    <col min="8968" max="8968" width="18.42578125" style="28" bestFit="1" customWidth="1"/>
    <col min="8969" max="8969" width="15.42578125" style="28" bestFit="1" customWidth="1"/>
    <col min="8970" max="8970" width="9.42578125" style="28" bestFit="1" customWidth="1"/>
    <col min="8971" max="8971" width="15.42578125" style="28" bestFit="1" customWidth="1"/>
    <col min="8972" max="8972" width="9.42578125" style="28" bestFit="1" customWidth="1"/>
    <col min="8973" max="9216" width="9.140625" style="28"/>
    <col min="9217" max="9217" width="18.42578125" style="28" customWidth="1"/>
    <col min="9218" max="9218" width="50.7109375" style="28" customWidth="1"/>
    <col min="9219" max="9219" width="20.140625" style="28" customWidth="1"/>
    <col min="9220" max="9221" width="17.7109375" style="28" bestFit="1" customWidth="1"/>
    <col min="9222" max="9222" width="16.5703125" style="28" bestFit="1" customWidth="1"/>
    <col min="9223" max="9223" width="15.7109375" style="28" bestFit="1" customWidth="1"/>
    <col min="9224" max="9224" width="18.42578125" style="28" bestFit="1" customWidth="1"/>
    <col min="9225" max="9225" width="15.42578125" style="28" bestFit="1" customWidth="1"/>
    <col min="9226" max="9226" width="9.42578125" style="28" bestFit="1" customWidth="1"/>
    <col min="9227" max="9227" width="15.42578125" style="28" bestFit="1" customWidth="1"/>
    <col min="9228" max="9228" width="9.42578125" style="28" bestFit="1" customWidth="1"/>
    <col min="9229" max="9472" width="9.140625" style="28"/>
    <col min="9473" max="9473" width="18.42578125" style="28" customWidth="1"/>
    <col min="9474" max="9474" width="50.7109375" style="28" customWidth="1"/>
    <col min="9475" max="9475" width="20.140625" style="28" customWidth="1"/>
    <col min="9476" max="9477" width="17.7109375" style="28" bestFit="1" customWidth="1"/>
    <col min="9478" max="9478" width="16.5703125" style="28" bestFit="1" customWidth="1"/>
    <col min="9479" max="9479" width="15.7109375" style="28" bestFit="1" customWidth="1"/>
    <col min="9480" max="9480" width="18.42578125" style="28" bestFit="1" customWidth="1"/>
    <col min="9481" max="9481" width="15.42578125" style="28" bestFit="1" customWidth="1"/>
    <col min="9482" max="9482" width="9.42578125" style="28" bestFit="1" customWidth="1"/>
    <col min="9483" max="9483" width="15.42578125" style="28" bestFit="1" customWidth="1"/>
    <col min="9484" max="9484" width="9.42578125" style="28" bestFit="1" customWidth="1"/>
    <col min="9485" max="9728" width="9.140625" style="28"/>
    <col min="9729" max="9729" width="18.42578125" style="28" customWidth="1"/>
    <col min="9730" max="9730" width="50.7109375" style="28" customWidth="1"/>
    <col min="9731" max="9731" width="20.140625" style="28" customWidth="1"/>
    <col min="9732" max="9733" width="17.7109375" style="28" bestFit="1" customWidth="1"/>
    <col min="9734" max="9734" width="16.5703125" style="28" bestFit="1" customWidth="1"/>
    <col min="9735" max="9735" width="15.7109375" style="28" bestFit="1" customWidth="1"/>
    <col min="9736" max="9736" width="18.42578125" style="28" bestFit="1" customWidth="1"/>
    <col min="9737" max="9737" width="15.42578125" style="28" bestFit="1" customWidth="1"/>
    <col min="9738" max="9738" width="9.42578125" style="28" bestFit="1" customWidth="1"/>
    <col min="9739" max="9739" width="15.42578125" style="28" bestFit="1" customWidth="1"/>
    <col min="9740" max="9740" width="9.42578125" style="28" bestFit="1" customWidth="1"/>
    <col min="9741" max="9984" width="9.140625" style="28"/>
    <col min="9985" max="9985" width="18.42578125" style="28" customWidth="1"/>
    <col min="9986" max="9986" width="50.7109375" style="28" customWidth="1"/>
    <col min="9987" max="9987" width="20.140625" style="28" customWidth="1"/>
    <col min="9988" max="9989" width="17.7109375" style="28" bestFit="1" customWidth="1"/>
    <col min="9990" max="9990" width="16.5703125" style="28" bestFit="1" customWidth="1"/>
    <col min="9991" max="9991" width="15.7109375" style="28" bestFit="1" customWidth="1"/>
    <col min="9992" max="9992" width="18.42578125" style="28" bestFit="1" customWidth="1"/>
    <col min="9993" max="9993" width="15.42578125" style="28" bestFit="1" customWidth="1"/>
    <col min="9994" max="9994" width="9.42578125" style="28" bestFit="1" customWidth="1"/>
    <col min="9995" max="9995" width="15.42578125" style="28" bestFit="1" customWidth="1"/>
    <col min="9996" max="9996" width="9.42578125" style="28" bestFit="1" customWidth="1"/>
    <col min="9997" max="10240" width="9.140625" style="28"/>
    <col min="10241" max="10241" width="18.42578125" style="28" customWidth="1"/>
    <col min="10242" max="10242" width="50.7109375" style="28" customWidth="1"/>
    <col min="10243" max="10243" width="20.140625" style="28" customWidth="1"/>
    <col min="10244" max="10245" width="17.7109375" style="28" bestFit="1" customWidth="1"/>
    <col min="10246" max="10246" width="16.5703125" style="28" bestFit="1" customWidth="1"/>
    <col min="10247" max="10247" width="15.7109375" style="28" bestFit="1" customWidth="1"/>
    <col min="10248" max="10248" width="18.42578125" style="28" bestFit="1" customWidth="1"/>
    <col min="10249" max="10249" width="15.42578125" style="28" bestFit="1" customWidth="1"/>
    <col min="10250" max="10250" width="9.42578125" style="28" bestFit="1" customWidth="1"/>
    <col min="10251" max="10251" width="15.42578125" style="28" bestFit="1" customWidth="1"/>
    <col min="10252" max="10252" width="9.42578125" style="28" bestFit="1" customWidth="1"/>
    <col min="10253" max="10496" width="9.140625" style="28"/>
    <col min="10497" max="10497" width="18.42578125" style="28" customWidth="1"/>
    <col min="10498" max="10498" width="50.7109375" style="28" customWidth="1"/>
    <col min="10499" max="10499" width="20.140625" style="28" customWidth="1"/>
    <col min="10500" max="10501" width="17.7109375" style="28" bestFit="1" customWidth="1"/>
    <col min="10502" max="10502" width="16.5703125" style="28" bestFit="1" customWidth="1"/>
    <col min="10503" max="10503" width="15.7109375" style="28" bestFit="1" customWidth="1"/>
    <col min="10504" max="10504" width="18.42578125" style="28" bestFit="1" customWidth="1"/>
    <col min="10505" max="10505" width="15.42578125" style="28" bestFit="1" customWidth="1"/>
    <col min="10506" max="10506" width="9.42578125" style="28" bestFit="1" customWidth="1"/>
    <col min="10507" max="10507" width="15.42578125" style="28" bestFit="1" customWidth="1"/>
    <col min="10508" max="10508" width="9.42578125" style="28" bestFit="1" customWidth="1"/>
    <col min="10509" max="10752" width="9.140625" style="28"/>
    <col min="10753" max="10753" width="18.42578125" style="28" customWidth="1"/>
    <col min="10754" max="10754" width="50.7109375" style="28" customWidth="1"/>
    <col min="10755" max="10755" width="20.140625" style="28" customWidth="1"/>
    <col min="10756" max="10757" width="17.7109375" style="28" bestFit="1" customWidth="1"/>
    <col min="10758" max="10758" width="16.5703125" style="28" bestFit="1" customWidth="1"/>
    <col min="10759" max="10759" width="15.7109375" style="28" bestFit="1" customWidth="1"/>
    <col min="10760" max="10760" width="18.42578125" style="28" bestFit="1" customWidth="1"/>
    <col min="10761" max="10761" width="15.42578125" style="28" bestFit="1" customWidth="1"/>
    <col min="10762" max="10762" width="9.42578125" style="28" bestFit="1" customWidth="1"/>
    <col min="10763" max="10763" width="15.42578125" style="28" bestFit="1" customWidth="1"/>
    <col min="10764" max="10764" width="9.42578125" style="28" bestFit="1" customWidth="1"/>
    <col min="10765" max="11008" width="9.140625" style="28"/>
    <col min="11009" max="11009" width="18.42578125" style="28" customWidth="1"/>
    <col min="11010" max="11010" width="50.7109375" style="28" customWidth="1"/>
    <col min="11011" max="11011" width="20.140625" style="28" customWidth="1"/>
    <col min="11012" max="11013" width="17.7109375" style="28" bestFit="1" customWidth="1"/>
    <col min="11014" max="11014" width="16.5703125" style="28" bestFit="1" customWidth="1"/>
    <col min="11015" max="11015" width="15.7109375" style="28" bestFit="1" customWidth="1"/>
    <col min="11016" max="11016" width="18.42578125" style="28" bestFit="1" customWidth="1"/>
    <col min="11017" max="11017" width="15.42578125" style="28" bestFit="1" customWidth="1"/>
    <col min="11018" max="11018" width="9.42578125" style="28" bestFit="1" customWidth="1"/>
    <col min="11019" max="11019" width="15.42578125" style="28" bestFit="1" customWidth="1"/>
    <col min="11020" max="11020" width="9.42578125" style="28" bestFit="1" customWidth="1"/>
    <col min="11021" max="11264" width="9.140625" style="28"/>
    <col min="11265" max="11265" width="18.42578125" style="28" customWidth="1"/>
    <col min="11266" max="11266" width="50.7109375" style="28" customWidth="1"/>
    <col min="11267" max="11267" width="20.140625" style="28" customWidth="1"/>
    <col min="11268" max="11269" width="17.7109375" style="28" bestFit="1" customWidth="1"/>
    <col min="11270" max="11270" width="16.5703125" style="28" bestFit="1" customWidth="1"/>
    <col min="11271" max="11271" width="15.7109375" style="28" bestFit="1" customWidth="1"/>
    <col min="11272" max="11272" width="18.42578125" style="28" bestFit="1" customWidth="1"/>
    <col min="11273" max="11273" width="15.42578125" style="28" bestFit="1" customWidth="1"/>
    <col min="11274" max="11274" width="9.42578125" style="28" bestFit="1" customWidth="1"/>
    <col min="11275" max="11275" width="15.42578125" style="28" bestFit="1" customWidth="1"/>
    <col min="11276" max="11276" width="9.42578125" style="28" bestFit="1" customWidth="1"/>
    <col min="11277" max="11520" width="9.140625" style="28"/>
    <col min="11521" max="11521" width="18.42578125" style="28" customWidth="1"/>
    <col min="11522" max="11522" width="50.7109375" style="28" customWidth="1"/>
    <col min="11523" max="11523" width="20.140625" style="28" customWidth="1"/>
    <col min="11524" max="11525" width="17.7109375" style="28" bestFit="1" customWidth="1"/>
    <col min="11526" max="11526" width="16.5703125" style="28" bestFit="1" customWidth="1"/>
    <col min="11527" max="11527" width="15.7109375" style="28" bestFit="1" customWidth="1"/>
    <col min="11528" max="11528" width="18.42578125" style="28" bestFit="1" customWidth="1"/>
    <col min="11529" max="11529" width="15.42578125" style="28" bestFit="1" customWidth="1"/>
    <col min="11530" max="11530" width="9.42578125" style="28" bestFit="1" customWidth="1"/>
    <col min="11531" max="11531" width="15.42578125" style="28" bestFit="1" customWidth="1"/>
    <col min="11532" max="11532" width="9.42578125" style="28" bestFit="1" customWidth="1"/>
    <col min="11533" max="11776" width="9.140625" style="28"/>
    <col min="11777" max="11777" width="18.42578125" style="28" customWidth="1"/>
    <col min="11778" max="11778" width="50.7109375" style="28" customWidth="1"/>
    <col min="11779" max="11779" width="20.140625" style="28" customWidth="1"/>
    <col min="11780" max="11781" width="17.7109375" style="28" bestFit="1" customWidth="1"/>
    <col min="11782" max="11782" width="16.5703125" style="28" bestFit="1" customWidth="1"/>
    <col min="11783" max="11783" width="15.7109375" style="28" bestFit="1" customWidth="1"/>
    <col min="11784" max="11784" width="18.42578125" style="28" bestFit="1" customWidth="1"/>
    <col min="11785" max="11785" width="15.42578125" style="28" bestFit="1" customWidth="1"/>
    <col min="11786" max="11786" width="9.42578125" style="28" bestFit="1" customWidth="1"/>
    <col min="11787" max="11787" width="15.42578125" style="28" bestFit="1" customWidth="1"/>
    <col min="11788" max="11788" width="9.42578125" style="28" bestFit="1" customWidth="1"/>
    <col min="11789" max="12032" width="9.140625" style="28"/>
    <col min="12033" max="12033" width="18.42578125" style="28" customWidth="1"/>
    <col min="12034" max="12034" width="50.7109375" style="28" customWidth="1"/>
    <col min="12035" max="12035" width="20.140625" style="28" customWidth="1"/>
    <col min="12036" max="12037" width="17.7109375" style="28" bestFit="1" customWidth="1"/>
    <col min="12038" max="12038" width="16.5703125" style="28" bestFit="1" customWidth="1"/>
    <col min="12039" max="12039" width="15.7109375" style="28" bestFit="1" customWidth="1"/>
    <col min="12040" max="12040" width="18.42578125" style="28" bestFit="1" customWidth="1"/>
    <col min="12041" max="12041" width="15.42578125" style="28" bestFit="1" customWidth="1"/>
    <col min="12042" max="12042" width="9.42578125" style="28" bestFit="1" customWidth="1"/>
    <col min="12043" max="12043" width="15.42578125" style="28" bestFit="1" customWidth="1"/>
    <col min="12044" max="12044" width="9.42578125" style="28" bestFit="1" customWidth="1"/>
    <col min="12045" max="12288" width="9.140625" style="28"/>
    <col min="12289" max="12289" width="18.42578125" style="28" customWidth="1"/>
    <col min="12290" max="12290" width="50.7109375" style="28" customWidth="1"/>
    <col min="12291" max="12291" width="20.140625" style="28" customWidth="1"/>
    <col min="12292" max="12293" width="17.7109375" style="28" bestFit="1" customWidth="1"/>
    <col min="12294" max="12294" width="16.5703125" style="28" bestFit="1" customWidth="1"/>
    <col min="12295" max="12295" width="15.7109375" style="28" bestFit="1" customWidth="1"/>
    <col min="12296" max="12296" width="18.42578125" style="28" bestFit="1" customWidth="1"/>
    <col min="12297" max="12297" width="15.42578125" style="28" bestFit="1" customWidth="1"/>
    <col min="12298" max="12298" width="9.42578125" style="28" bestFit="1" customWidth="1"/>
    <col min="12299" max="12299" width="15.42578125" style="28" bestFit="1" customWidth="1"/>
    <col min="12300" max="12300" width="9.42578125" style="28" bestFit="1" customWidth="1"/>
    <col min="12301" max="12544" width="9.140625" style="28"/>
    <col min="12545" max="12545" width="18.42578125" style="28" customWidth="1"/>
    <col min="12546" max="12546" width="50.7109375" style="28" customWidth="1"/>
    <col min="12547" max="12547" width="20.140625" style="28" customWidth="1"/>
    <col min="12548" max="12549" width="17.7109375" style="28" bestFit="1" customWidth="1"/>
    <col min="12550" max="12550" width="16.5703125" style="28" bestFit="1" customWidth="1"/>
    <col min="12551" max="12551" width="15.7109375" style="28" bestFit="1" customWidth="1"/>
    <col min="12552" max="12552" width="18.42578125" style="28" bestFit="1" customWidth="1"/>
    <col min="12553" max="12553" width="15.42578125" style="28" bestFit="1" customWidth="1"/>
    <col min="12554" max="12554" width="9.42578125" style="28" bestFit="1" customWidth="1"/>
    <col min="12555" max="12555" width="15.42578125" style="28" bestFit="1" customWidth="1"/>
    <col min="12556" max="12556" width="9.42578125" style="28" bestFit="1" customWidth="1"/>
    <col min="12557" max="12800" width="9.140625" style="28"/>
    <col min="12801" max="12801" width="18.42578125" style="28" customWidth="1"/>
    <col min="12802" max="12802" width="50.7109375" style="28" customWidth="1"/>
    <col min="12803" max="12803" width="20.140625" style="28" customWidth="1"/>
    <col min="12804" max="12805" width="17.7109375" style="28" bestFit="1" customWidth="1"/>
    <col min="12806" max="12806" width="16.5703125" style="28" bestFit="1" customWidth="1"/>
    <col min="12807" max="12807" width="15.7109375" style="28" bestFit="1" customWidth="1"/>
    <col min="12808" max="12808" width="18.42578125" style="28" bestFit="1" customWidth="1"/>
    <col min="12809" max="12809" width="15.42578125" style="28" bestFit="1" customWidth="1"/>
    <col min="12810" max="12810" width="9.42578125" style="28" bestFit="1" customWidth="1"/>
    <col min="12811" max="12811" width="15.42578125" style="28" bestFit="1" customWidth="1"/>
    <col min="12812" max="12812" width="9.42578125" style="28" bestFit="1" customWidth="1"/>
    <col min="12813" max="13056" width="9.140625" style="28"/>
    <col min="13057" max="13057" width="18.42578125" style="28" customWidth="1"/>
    <col min="13058" max="13058" width="50.7109375" style="28" customWidth="1"/>
    <col min="13059" max="13059" width="20.140625" style="28" customWidth="1"/>
    <col min="13060" max="13061" width="17.7109375" style="28" bestFit="1" customWidth="1"/>
    <col min="13062" max="13062" width="16.5703125" style="28" bestFit="1" customWidth="1"/>
    <col min="13063" max="13063" width="15.7109375" style="28" bestFit="1" customWidth="1"/>
    <col min="13064" max="13064" width="18.42578125" style="28" bestFit="1" customWidth="1"/>
    <col min="13065" max="13065" width="15.42578125" style="28" bestFit="1" customWidth="1"/>
    <col min="13066" max="13066" width="9.42578125" style="28" bestFit="1" customWidth="1"/>
    <col min="13067" max="13067" width="15.42578125" style="28" bestFit="1" customWidth="1"/>
    <col min="13068" max="13068" width="9.42578125" style="28" bestFit="1" customWidth="1"/>
    <col min="13069" max="13312" width="9.140625" style="28"/>
    <col min="13313" max="13313" width="18.42578125" style="28" customWidth="1"/>
    <col min="13314" max="13314" width="50.7109375" style="28" customWidth="1"/>
    <col min="13315" max="13315" width="20.140625" style="28" customWidth="1"/>
    <col min="13316" max="13317" width="17.7109375" style="28" bestFit="1" customWidth="1"/>
    <col min="13318" max="13318" width="16.5703125" style="28" bestFit="1" customWidth="1"/>
    <col min="13319" max="13319" width="15.7109375" style="28" bestFit="1" customWidth="1"/>
    <col min="13320" max="13320" width="18.42578125" style="28" bestFit="1" customWidth="1"/>
    <col min="13321" max="13321" width="15.42578125" style="28" bestFit="1" customWidth="1"/>
    <col min="13322" max="13322" width="9.42578125" style="28" bestFit="1" customWidth="1"/>
    <col min="13323" max="13323" width="15.42578125" style="28" bestFit="1" customWidth="1"/>
    <col min="13324" max="13324" width="9.42578125" style="28" bestFit="1" customWidth="1"/>
    <col min="13325" max="13568" width="9.140625" style="28"/>
    <col min="13569" max="13569" width="18.42578125" style="28" customWidth="1"/>
    <col min="13570" max="13570" width="50.7109375" style="28" customWidth="1"/>
    <col min="13571" max="13571" width="20.140625" style="28" customWidth="1"/>
    <col min="13572" max="13573" width="17.7109375" style="28" bestFit="1" customWidth="1"/>
    <col min="13574" max="13574" width="16.5703125" style="28" bestFit="1" customWidth="1"/>
    <col min="13575" max="13575" width="15.7109375" style="28" bestFit="1" customWidth="1"/>
    <col min="13576" max="13576" width="18.42578125" style="28" bestFit="1" customWidth="1"/>
    <col min="13577" max="13577" width="15.42578125" style="28" bestFit="1" customWidth="1"/>
    <col min="13578" max="13578" width="9.42578125" style="28" bestFit="1" customWidth="1"/>
    <col min="13579" max="13579" width="15.42578125" style="28" bestFit="1" customWidth="1"/>
    <col min="13580" max="13580" width="9.42578125" style="28" bestFit="1" customWidth="1"/>
    <col min="13581" max="13824" width="9.140625" style="28"/>
    <col min="13825" max="13825" width="18.42578125" style="28" customWidth="1"/>
    <col min="13826" max="13826" width="50.7109375" style="28" customWidth="1"/>
    <col min="13827" max="13827" width="20.140625" style="28" customWidth="1"/>
    <col min="13828" max="13829" width="17.7109375" style="28" bestFit="1" customWidth="1"/>
    <col min="13830" max="13830" width="16.5703125" style="28" bestFit="1" customWidth="1"/>
    <col min="13831" max="13831" width="15.7109375" style="28" bestFit="1" customWidth="1"/>
    <col min="13832" max="13832" width="18.42578125" style="28" bestFit="1" customWidth="1"/>
    <col min="13833" max="13833" width="15.42578125" style="28" bestFit="1" customWidth="1"/>
    <col min="13834" max="13834" width="9.42578125" style="28" bestFit="1" customWidth="1"/>
    <col min="13835" max="13835" width="15.42578125" style="28" bestFit="1" customWidth="1"/>
    <col min="13836" max="13836" width="9.42578125" style="28" bestFit="1" customWidth="1"/>
    <col min="13837" max="14080" width="9.140625" style="28"/>
    <col min="14081" max="14081" width="18.42578125" style="28" customWidth="1"/>
    <col min="14082" max="14082" width="50.7109375" style="28" customWidth="1"/>
    <col min="14083" max="14083" width="20.140625" style="28" customWidth="1"/>
    <col min="14084" max="14085" width="17.7109375" style="28" bestFit="1" customWidth="1"/>
    <col min="14086" max="14086" width="16.5703125" style="28" bestFit="1" customWidth="1"/>
    <col min="14087" max="14087" width="15.7109375" style="28" bestFit="1" customWidth="1"/>
    <col min="14088" max="14088" width="18.42578125" style="28" bestFit="1" customWidth="1"/>
    <col min="14089" max="14089" width="15.42578125" style="28" bestFit="1" customWidth="1"/>
    <col min="14090" max="14090" width="9.42578125" style="28" bestFit="1" customWidth="1"/>
    <col min="14091" max="14091" width="15.42578125" style="28" bestFit="1" customWidth="1"/>
    <col min="14092" max="14092" width="9.42578125" style="28" bestFit="1" customWidth="1"/>
    <col min="14093" max="14336" width="9.140625" style="28"/>
    <col min="14337" max="14337" width="18.42578125" style="28" customWidth="1"/>
    <col min="14338" max="14338" width="50.7109375" style="28" customWidth="1"/>
    <col min="14339" max="14339" width="20.140625" style="28" customWidth="1"/>
    <col min="14340" max="14341" width="17.7109375" style="28" bestFit="1" customWidth="1"/>
    <col min="14342" max="14342" width="16.5703125" style="28" bestFit="1" customWidth="1"/>
    <col min="14343" max="14343" width="15.7109375" style="28" bestFit="1" customWidth="1"/>
    <col min="14344" max="14344" width="18.42578125" style="28" bestFit="1" customWidth="1"/>
    <col min="14345" max="14345" width="15.42578125" style="28" bestFit="1" customWidth="1"/>
    <col min="14346" max="14346" width="9.42578125" style="28" bestFit="1" customWidth="1"/>
    <col min="14347" max="14347" width="15.42578125" style="28" bestFit="1" customWidth="1"/>
    <col min="14348" max="14348" width="9.42578125" style="28" bestFit="1" customWidth="1"/>
    <col min="14349" max="14592" width="9.140625" style="28"/>
    <col min="14593" max="14593" width="18.42578125" style="28" customWidth="1"/>
    <col min="14594" max="14594" width="50.7109375" style="28" customWidth="1"/>
    <col min="14595" max="14595" width="20.140625" style="28" customWidth="1"/>
    <col min="14596" max="14597" width="17.7109375" style="28" bestFit="1" customWidth="1"/>
    <col min="14598" max="14598" width="16.5703125" style="28" bestFit="1" customWidth="1"/>
    <col min="14599" max="14599" width="15.7109375" style="28" bestFit="1" customWidth="1"/>
    <col min="14600" max="14600" width="18.42578125" style="28" bestFit="1" customWidth="1"/>
    <col min="14601" max="14601" width="15.42578125" style="28" bestFit="1" customWidth="1"/>
    <col min="14602" max="14602" width="9.42578125" style="28" bestFit="1" customWidth="1"/>
    <col min="14603" max="14603" width="15.42578125" style="28" bestFit="1" customWidth="1"/>
    <col min="14604" max="14604" width="9.42578125" style="28" bestFit="1" customWidth="1"/>
    <col min="14605" max="14848" width="9.140625" style="28"/>
    <col min="14849" max="14849" width="18.42578125" style="28" customWidth="1"/>
    <col min="14850" max="14850" width="50.7109375" style="28" customWidth="1"/>
    <col min="14851" max="14851" width="20.140625" style="28" customWidth="1"/>
    <col min="14852" max="14853" width="17.7109375" style="28" bestFit="1" customWidth="1"/>
    <col min="14854" max="14854" width="16.5703125" style="28" bestFit="1" customWidth="1"/>
    <col min="14855" max="14855" width="15.7109375" style="28" bestFit="1" customWidth="1"/>
    <col min="14856" max="14856" width="18.42578125" style="28" bestFit="1" customWidth="1"/>
    <col min="14857" max="14857" width="15.42578125" style="28" bestFit="1" customWidth="1"/>
    <col min="14858" max="14858" width="9.42578125" style="28" bestFit="1" customWidth="1"/>
    <col min="14859" max="14859" width="15.42578125" style="28" bestFit="1" customWidth="1"/>
    <col min="14860" max="14860" width="9.42578125" style="28" bestFit="1" customWidth="1"/>
    <col min="14861" max="15104" width="9.140625" style="28"/>
    <col min="15105" max="15105" width="18.42578125" style="28" customWidth="1"/>
    <col min="15106" max="15106" width="50.7109375" style="28" customWidth="1"/>
    <col min="15107" max="15107" width="20.140625" style="28" customWidth="1"/>
    <col min="15108" max="15109" width="17.7109375" style="28" bestFit="1" customWidth="1"/>
    <col min="15110" max="15110" width="16.5703125" style="28" bestFit="1" customWidth="1"/>
    <col min="15111" max="15111" width="15.7109375" style="28" bestFit="1" customWidth="1"/>
    <col min="15112" max="15112" width="18.42578125" style="28" bestFit="1" customWidth="1"/>
    <col min="15113" max="15113" width="15.42578125" style="28" bestFit="1" customWidth="1"/>
    <col min="15114" max="15114" width="9.42578125" style="28" bestFit="1" customWidth="1"/>
    <col min="15115" max="15115" width="15.42578125" style="28" bestFit="1" customWidth="1"/>
    <col min="15116" max="15116" width="9.42578125" style="28" bestFit="1" customWidth="1"/>
    <col min="15117" max="15360" width="9.140625" style="28"/>
    <col min="15361" max="15361" width="18.42578125" style="28" customWidth="1"/>
    <col min="15362" max="15362" width="50.7109375" style="28" customWidth="1"/>
    <col min="15363" max="15363" width="20.140625" style="28" customWidth="1"/>
    <col min="15364" max="15365" width="17.7109375" style="28" bestFit="1" customWidth="1"/>
    <col min="15366" max="15366" width="16.5703125" style="28" bestFit="1" customWidth="1"/>
    <col min="15367" max="15367" width="15.7109375" style="28" bestFit="1" customWidth="1"/>
    <col min="15368" max="15368" width="18.42578125" style="28" bestFit="1" customWidth="1"/>
    <col min="15369" max="15369" width="15.42578125" style="28" bestFit="1" customWidth="1"/>
    <col min="15370" max="15370" width="9.42578125" style="28" bestFit="1" customWidth="1"/>
    <col min="15371" max="15371" width="15.42578125" style="28" bestFit="1" customWidth="1"/>
    <col min="15372" max="15372" width="9.42578125" style="28" bestFit="1" customWidth="1"/>
    <col min="15373" max="15616" width="9.140625" style="28"/>
    <col min="15617" max="15617" width="18.42578125" style="28" customWidth="1"/>
    <col min="15618" max="15618" width="50.7109375" style="28" customWidth="1"/>
    <col min="15619" max="15619" width="20.140625" style="28" customWidth="1"/>
    <col min="15620" max="15621" width="17.7109375" style="28" bestFit="1" customWidth="1"/>
    <col min="15622" max="15622" width="16.5703125" style="28" bestFit="1" customWidth="1"/>
    <col min="15623" max="15623" width="15.7109375" style="28" bestFit="1" customWidth="1"/>
    <col min="15624" max="15624" width="18.42578125" style="28" bestFit="1" customWidth="1"/>
    <col min="15625" max="15625" width="15.42578125" style="28" bestFit="1" customWidth="1"/>
    <col min="15626" max="15626" width="9.42578125" style="28" bestFit="1" customWidth="1"/>
    <col min="15627" max="15627" width="15.42578125" style="28" bestFit="1" customWidth="1"/>
    <col min="15628" max="15628" width="9.42578125" style="28" bestFit="1" customWidth="1"/>
    <col min="15629" max="15872" width="9.140625" style="28"/>
    <col min="15873" max="15873" width="18.42578125" style="28" customWidth="1"/>
    <col min="15874" max="15874" width="50.7109375" style="28" customWidth="1"/>
    <col min="15875" max="15875" width="20.140625" style="28" customWidth="1"/>
    <col min="15876" max="15877" width="17.7109375" style="28" bestFit="1" customWidth="1"/>
    <col min="15878" max="15878" width="16.5703125" style="28" bestFit="1" customWidth="1"/>
    <col min="15879" max="15879" width="15.7109375" style="28" bestFit="1" customWidth="1"/>
    <col min="15880" max="15880" width="18.42578125" style="28" bestFit="1" customWidth="1"/>
    <col min="15881" max="15881" width="15.42578125" style="28" bestFit="1" customWidth="1"/>
    <col min="15882" max="15882" width="9.42578125" style="28" bestFit="1" customWidth="1"/>
    <col min="15883" max="15883" width="15.42578125" style="28" bestFit="1" customWidth="1"/>
    <col min="15884" max="15884" width="9.42578125" style="28" bestFit="1" customWidth="1"/>
    <col min="15885" max="16128" width="9.140625" style="28"/>
    <col min="16129" max="16129" width="18.42578125" style="28" customWidth="1"/>
    <col min="16130" max="16130" width="50.7109375" style="28" customWidth="1"/>
    <col min="16131" max="16131" width="20.140625" style="28" customWidth="1"/>
    <col min="16132" max="16133" width="17.7109375" style="28" bestFit="1" customWidth="1"/>
    <col min="16134" max="16134" width="16.5703125" style="28" bestFit="1" customWidth="1"/>
    <col min="16135" max="16135" width="15.7109375" style="28" bestFit="1" customWidth="1"/>
    <col min="16136" max="16136" width="18.42578125" style="28" bestFit="1" customWidth="1"/>
    <col min="16137" max="16137" width="15.42578125" style="28" bestFit="1" customWidth="1"/>
    <col min="16138" max="16138" width="9.42578125" style="28" bestFit="1" customWidth="1"/>
    <col min="16139" max="16139" width="15.42578125" style="28" bestFit="1" customWidth="1"/>
    <col min="16140" max="16140" width="9.42578125" style="28" bestFit="1" customWidth="1"/>
    <col min="16141" max="16384" width="9.140625" style="28"/>
  </cols>
  <sheetData>
    <row r="1" spans="1:15" ht="18" hidden="1" customHeight="1" x14ac:dyDescent="0.2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13"/>
      <c r="M1" s="113"/>
      <c r="N1" s="113"/>
      <c r="O1" s="113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113"/>
      <c r="M2" s="113"/>
      <c r="N2" s="113"/>
      <c r="O2" s="113"/>
    </row>
    <row r="3" spans="1:15" ht="18" hidden="1" customHeight="1" x14ac:dyDescent="0.2">
      <c r="A3" s="123"/>
      <c r="B3" s="123"/>
      <c r="C3" s="123"/>
      <c r="D3" s="123"/>
      <c r="E3" s="123"/>
      <c r="F3" s="123"/>
      <c r="G3" s="123"/>
      <c r="H3" s="123"/>
      <c r="I3" s="124"/>
      <c r="J3" s="124"/>
      <c r="K3" s="124"/>
      <c r="L3" s="113"/>
      <c r="M3" s="113"/>
      <c r="N3" s="113"/>
      <c r="O3" s="113"/>
    </row>
    <row r="4" spans="1:15" ht="18" x14ac:dyDescent="0.2">
      <c r="A4" s="123"/>
      <c r="B4" s="123"/>
      <c r="C4" s="123"/>
      <c r="D4" s="123"/>
      <c r="E4" s="123"/>
      <c r="F4" s="123"/>
      <c r="G4" s="123"/>
      <c r="H4" s="123"/>
      <c r="I4" s="124"/>
      <c r="J4" s="124"/>
      <c r="K4" s="124"/>
      <c r="L4" s="113"/>
      <c r="M4" s="113"/>
      <c r="N4" s="113"/>
      <c r="O4" s="113"/>
    </row>
    <row r="5" spans="1:15" ht="15.75" customHeight="1" x14ac:dyDescent="0.2">
      <c r="A5" s="307" t="s">
        <v>253</v>
      </c>
      <c r="B5" s="307"/>
      <c r="C5" s="307"/>
      <c r="D5" s="307"/>
      <c r="E5" s="307"/>
      <c r="F5" s="307"/>
      <c r="G5" s="307"/>
      <c r="H5" s="307"/>
      <c r="I5" s="34"/>
      <c r="J5" s="34"/>
      <c r="K5" s="34"/>
      <c r="L5" s="113"/>
      <c r="M5" s="113"/>
      <c r="N5" s="113"/>
      <c r="O5" s="113"/>
    </row>
    <row r="6" spans="1:15" ht="18" x14ac:dyDescent="0.2">
      <c r="A6" s="123"/>
      <c r="B6" s="123"/>
      <c r="C6" s="123"/>
      <c r="D6" s="123"/>
      <c r="E6" s="123"/>
      <c r="F6" s="123"/>
      <c r="G6" s="123"/>
      <c r="H6" s="123"/>
      <c r="I6" s="124"/>
      <c r="J6" s="124"/>
      <c r="K6" s="124"/>
      <c r="L6" s="113"/>
      <c r="M6" s="113"/>
      <c r="N6" s="113"/>
      <c r="O6" s="113"/>
    </row>
    <row r="7" spans="1:15" s="29" customFormat="1" ht="57" x14ac:dyDescent="0.25">
      <c r="A7" s="306" t="s">
        <v>3</v>
      </c>
      <c r="B7" s="306"/>
      <c r="C7" s="152" t="s">
        <v>568</v>
      </c>
      <c r="D7" s="152" t="s">
        <v>565</v>
      </c>
      <c r="E7" s="152" t="s">
        <v>567</v>
      </c>
      <c r="F7" s="152" t="s">
        <v>566</v>
      </c>
      <c r="G7" s="129" t="s">
        <v>259</v>
      </c>
      <c r="H7" s="129" t="s">
        <v>564</v>
      </c>
      <c r="I7" s="114"/>
      <c r="J7" s="114"/>
      <c r="K7" s="114"/>
      <c r="L7" s="114"/>
      <c r="M7" s="114"/>
      <c r="N7" s="114"/>
      <c r="O7" s="114"/>
    </row>
    <row r="8" spans="1:15" s="30" customFormat="1" x14ac:dyDescent="0.2">
      <c r="A8" s="305">
        <v>1</v>
      </c>
      <c r="B8" s="305"/>
      <c r="C8" s="130">
        <v>2</v>
      </c>
      <c r="D8" s="130">
        <v>3</v>
      </c>
      <c r="E8" s="130">
        <v>4.3333333333333304</v>
      </c>
      <c r="F8" s="130">
        <v>5.0833333333333304</v>
      </c>
      <c r="G8" s="130">
        <v>6</v>
      </c>
      <c r="H8" s="130">
        <v>7</v>
      </c>
      <c r="I8" s="117"/>
      <c r="J8" s="117"/>
      <c r="K8" s="117"/>
      <c r="L8" s="117"/>
      <c r="M8" s="115"/>
      <c r="N8" s="115"/>
      <c r="O8" s="115"/>
    </row>
    <row r="9" spans="1:15" ht="15" customHeight="1" x14ac:dyDescent="0.2">
      <c r="A9" s="119" t="s">
        <v>255</v>
      </c>
      <c r="B9" s="119" t="s">
        <v>25</v>
      </c>
      <c r="C9" s="122" t="s">
        <v>27</v>
      </c>
      <c r="D9" s="122" t="s">
        <v>27</v>
      </c>
      <c r="E9" s="122" t="s">
        <v>27</v>
      </c>
      <c r="F9" s="122" t="s">
        <v>27</v>
      </c>
      <c r="G9" s="122" t="s">
        <v>25</v>
      </c>
      <c r="H9" s="122" t="s">
        <v>25</v>
      </c>
      <c r="I9" s="118"/>
      <c r="J9" s="118"/>
      <c r="K9" s="118"/>
      <c r="L9" s="118"/>
      <c r="M9" s="116"/>
      <c r="N9" s="116"/>
      <c r="O9" s="116"/>
    </row>
    <row r="10" spans="1:15" x14ac:dyDescent="0.2">
      <c r="A10" s="201" t="s">
        <v>76</v>
      </c>
      <c r="B10" s="202" t="s">
        <v>257</v>
      </c>
      <c r="C10" s="180">
        <f>+C11+C14</f>
        <v>0</v>
      </c>
      <c r="D10" s="181">
        <f>+D11+D14</f>
        <v>0</v>
      </c>
      <c r="E10" s="181">
        <f>+E11+E14</f>
        <v>0</v>
      </c>
      <c r="F10" s="180">
        <f>+F11+F14</f>
        <v>0</v>
      </c>
      <c r="G10" s="203" t="e">
        <f t="shared" ref="G10" si="0">+F10/C10*100</f>
        <v>#DIV/0!</v>
      </c>
      <c r="H10" s="203" t="e">
        <f t="shared" ref="H10" si="1">+F10/E10*100</f>
        <v>#DIV/0!</v>
      </c>
      <c r="I10" s="138"/>
      <c r="J10" s="138"/>
      <c r="K10" s="138"/>
      <c r="L10" s="138"/>
      <c r="M10" s="156"/>
      <c r="N10" s="156"/>
      <c r="O10" s="156"/>
    </row>
    <row r="11" spans="1:15" x14ac:dyDescent="0.2">
      <c r="A11" s="195" t="s">
        <v>78</v>
      </c>
      <c r="B11" s="196" t="s">
        <v>495</v>
      </c>
      <c r="C11" s="199">
        <f>+C12</f>
        <v>0</v>
      </c>
      <c r="D11" s="199">
        <f>+D12</f>
        <v>0</v>
      </c>
      <c r="E11" s="206"/>
      <c r="F11" s="199">
        <f>+F12</f>
        <v>0</v>
      </c>
      <c r="G11" s="199" t="e">
        <f t="shared" ref="G11:G36" si="2">+F11/C11*100</f>
        <v>#DIV/0!</v>
      </c>
      <c r="H11" s="199" t="e">
        <f t="shared" ref="H11:H36" si="3">+F11/E11*100</f>
        <v>#DIV/0!</v>
      </c>
      <c r="I11" s="144"/>
      <c r="J11" s="144"/>
      <c r="K11" s="144"/>
      <c r="L11" s="144"/>
      <c r="M11" s="159"/>
      <c r="N11" s="159"/>
      <c r="O11" s="159"/>
    </row>
    <row r="12" spans="1:15" x14ac:dyDescent="0.2">
      <c r="A12" s="194" t="s">
        <v>496</v>
      </c>
      <c r="B12" s="171" t="s">
        <v>497</v>
      </c>
      <c r="C12" s="197">
        <f>+C13</f>
        <v>0</v>
      </c>
      <c r="D12" s="197">
        <f>+D13</f>
        <v>0</v>
      </c>
      <c r="E12" s="198"/>
      <c r="F12" s="197">
        <f t="shared" ref="F12" si="4">+F13</f>
        <v>0</v>
      </c>
      <c r="G12" s="169" t="e">
        <f t="shared" si="2"/>
        <v>#DIV/0!</v>
      </c>
      <c r="H12" s="169" t="e">
        <f t="shared" si="3"/>
        <v>#DIV/0!</v>
      </c>
      <c r="I12" s="144"/>
      <c r="J12" s="144"/>
      <c r="K12" s="144"/>
      <c r="L12" s="144"/>
      <c r="M12" s="159"/>
      <c r="N12" s="159"/>
      <c r="O12" s="159"/>
    </row>
    <row r="13" spans="1:15" ht="25.5" x14ac:dyDescent="0.2">
      <c r="A13" s="131" t="s">
        <v>498</v>
      </c>
      <c r="B13" s="128" t="s">
        <v>499</v>
      </c>
      <c r="C13" s="125"/>
      <c r="D13" s="198"/>
      <c r="E13" s="198"/>
      <c r="F13" s="165"/>
      <c r="G13" s="165" t="e">
        <f t="shared" si="2"/>
        <v>#DIV/0!</v>
      </c>
      <c r="H13" s="165" t="e">
        <f t="shared" si="3"/>
        <v>#DIV/0!</v>
      </c>
      <c r="I13" s="126"/>
      <c r="J13" s="126"/>
      <c r="K13" s="126"/>
      <c r="L13" s="126"/>
      <c r="M13" s="127"/>
      <c r="N13" s="127"/>
      <c r="O13" s="127"/>
    </row>
    <row r="14" spans="1:15" x14ac:dyDescent="0.2">
      <c r="A14" s="195" t="s">
        <v>500</v>
      </c>
      <c r="B14" s="196" t="s">
        <v>501</v>
      </c>
      <c r="C14" s="199">
        <f>+C15</f>
        <v>0</v>
      </c>
      <c r="D14" s="206"/>
      <c r="E14" s="206"/>
      <c r="F14" s="199">
        <f>+F15</f>
        <v>0</v>
      </c>
      <c r="G14" s="199" t="e">
        <f t="shared" si="2"/>
        <v>#DIV/0!</v>
      </c>
      <c r="H14" s="199" t="e">
        <f t="shared" si="3"/>
        <v>#DIV/0!</v>
      </c>
      <c r="I14" s="144"/>
      <c r="J14" s="144"/>
      <c r="K14" s="144"/>
      <c r="L14" s="144"/>
      <c r="M14" s="159"/>
      <c r="N14" s="159"/>
      <c r="O14" s="159"/>
    </row>
    <row r="15" spans="1:15" ht="25.5" x14ac:dyDescent="0.2">
      <c r="A15" s="194" t="s">
        <v>502</v>
      </c>
      <c r="B15" s="171" t="s">
        <v>503</v>
      </c>
      <c r="C15" s="197">
        <f>+C16</f>
        <v>0</v>
      </c>
      <c r="D15" s="198"/>
      <c r="E15" s="198"/>
      <c r="F15" s="197">
        <f t="shared" ref="F15" si="5">+F16</f>
        <v>0</v>
      </c>
      <c r="G15" s="169" t="e">
        <f t="shared" si="2"/>
        <v>#DIV/0!</v>
      </c>
      <c r="H15" s="169" t="e">
        <f t="shared" si="3"/>
        <v>#DIV/0!</v>
      </c>
      <c r="I15" s="144"/>
      <c r="J15" s="144"/>
      <c r="K15" s="144"/>
      <c r="L15" s="144"/>
      <c r="M15" s="159"/>
      <c r="N15" s="159"/>
      <c r="O15" s="159"/>
    </row>
    <row r="16" spans="1:15" ht="25.5" x14ac:dyDescent="0.2">
      <c r="A16" s="131" t="s">
        <v>504</v>
      </c>
      <c r="B16" s="128" t="s">
        <v>505</v>
      </c>
      <c r="C16" s="125"/>
      <c r="D16" s="198"/>
      <c r="E16" s="198"/>
      <c r="F16" s="165"/>
      <c r="G16" s="165" t="e">
        <f t="shared" si="2"/>
        <v>#DIV/0!</v>
      </c>
      <c r="H16" s="165" t="e">
        <f t="shared" si="3"/>
        <v>#DIV/0!</v>
      </c>
      <c r="I16" s="126"/>
      <c r="J16" s="126"/>
      <c r="K16" s="126"/>
      <c r="L16" s="126"/>
      <c r="M16" s="127"/>
      <c r="N16" s="127"/>
      <c r="O16" s="127"/>
    </row>
    <row r="17" spans="1:15" x14ac:dyDescent="0.2">
      <c r="A17" s="201" t="s">
        <v>61</v>
      </c>
      <c r="B17" s="202" t="s">
        <v>507</v>
      </c>
      <c r="C17" s="180">
        <f>+C18+C27+C32</f>
        <v>0</v>
      </c>
      <c r="D17" s="180">
        <f>+D18+D27+D32</f>
        <v>0</v>
      </c>
      <c r="E17" s="181">
        <f>+E18+E27+E32</f>
        <v>0</v>
      </c>
      <c r="F17" s="180">
        <f>+F18+F27+F32</f>
        <v>0</v>
      </c>
      <c r="G17" s="203" t="e">
        <f t="shared" si="2"/>
        <v>#DIV/0!</v>
      </c>
      <c r="H17" s="203" t="e">
        <f t="shared" si="3"/>
        <v>#DIV/0!</v>
      </c>
      <c r="I17" s="121"/>
      <c r="J17" s="121"/>
      <c r="K17" s="121"/>
      <c r="L17" s="121"/>
      <c r="M17" s="120"/>
      <c r="N17" s="120"/>
      <c r="O17" s="120"/>
    </row>
    <row r="18" spans="1:15" x14ac:dyDescent="0.2">
      <c r="A18" s="195" t="s">
        <v>63</v>
      </c>
      <c r="B18" s="196" t="s">
        <v>508</v>
      </c>
      <c r="C18" s="204">
        <f>+C19+C22+C24</f>
        <v>0</v>
      </c>
      <c r="D18" s="212">
        <v>0</v>
      </c>
      <c r="E18" s="206"/>
      <c r="F18" s="204">
        <f>+F19+F22+F24</f>
        <v>0</v>
      </c>
      <c r="G18" s="199" t="e">
        <f t="shared" si="2"/>
        <v>#DIV/0!</v>
      </c>
      <c r="H18" s="199" t="e">
        <f t="shared" si="3"/>
        <v>#DIV/0!</v>
      </c>
      <c r="I18" s="144"/>
      <c r="J18" s="144"/>
      <c r="K18" s="144"/>
      <c r="L18" s="144"/>
      <c r="M18" s="159"/>
      <c r="N18" s="159"/>
      <c r="O18" s="159"/>
    </row>
    <row r="19" spans="1:15" ht="25.5" x14ac:dyDescent="0.2">
      <c r="A19" s="194">
        <v>512</v>
      </c>
      <c r="B19" s="171" t="s">
        <v>538</v>
      </c>
      <c r="C19" s="197">
        <f>+C20+C21</f>
        <v>0</v>
      </c>
      <c r="D19" s="197"/>
      <c r="E19" s="198"/>
      <c r="F19" s="197">
        <f>+F20+F21</f>
        <v>0</v>
      </c>
      <c r="G19" s="197" t="e">
        <f t="shared" ref="G19:G26" si="6">+F19/C19*100</f>
        <v>#DIV/0!</v>
      </c>
      <c r="H19" s="197" t="e">
        <f t="shared" ref="H19:H26" si="7">+F19/E19*100</f>
        <v>#DIV/0!</v>
      </c>
      <c r="I19" s="144"/>
      <c r="J19" s="144"/>
      <c r="K19" s="144"/>
      <c r="L19" s="144"/>
      <c r="M19" s="159"/>
      <c r="N19" s="159"/>
      <c r="O19" s="159"/>
    </row>
    <row r="20" spans="1:15" ht="25.5" x14ac:dyDescent="0.2">
      <c r="A20" s="162">
        <v>5121</v>
      </c>
      <c r="B20" s="160" t="s">
        <v>539</v>
      </c>
      <c r="C20" s="165">
        <v>0</v>
      </c>
      <c r="D20" s="197"/>
      <c r="E20" s="198"/>
      <c r="F20" s="165"/>
      <c r="G20" s="165" t="e">
        <f t="shared" si="6"/>
        <v>#DIV/0!</v>
      </c>
      <c r="H20" s="165" t="e">
        <f t="shared" si="7"/>
        <v>#DIV/0!</v>
      </c>
      <c r="I20" s="144"/>
      <c r="J20" s="144"/>
      <c r="K20" s="144"/>
      <c r="L20" s="144"/>
      <c r="M20" s="159"/>
      <c r="N20" s="159"/>
      <c r="O20" s="159"/>
    </row>
    <row r="21" spans="1:15" ht="25.5" x14ac:dyDescent="0.2">
      <c r="A21" s="162">
        <v>5122</v>
      </c>
      <c r="B21" s="160" t="s">
        <v>540</v>
      </c>
      <c r="C21" s="165">
        <v>0</v>
      </c>
      <c r="D21" s="197"/>
      <c r="E21" s="198"/>
      <c r="F21" s="165"/>
      <c r="G21" s="165" t="e">
        <f t="shared" si="6"/>
        <v>#DIV/0!</v>
      </c>
      <c r="H21" s="165" t="e">
        <f t="shared" si="7"/>
        <v>#DIV/0!</v>
      </c>
      <c r="I21" s="144"/>
      <c r="J21" s="144"/>
      <c r="K21" s="144"/>
      <c r="L21" s="144"/>
      <c r="M21" s="159"/>
      <c r="N21" s="159"/>
      <c r="O21" s="159"/>
    </row>
    <row r="22" spans="1:15" x14ac:dyDescent="0.2">
      <c r="A22" s="194">
        <v>514</v>
      </c>
      <c r="B22" s="171" t="s">
        <v>541</v>
      </c>
      <c r="C22" s="197">
        <f>+C23</f>
        <v>0</v>
      </c>
      <c r="D22" s="197"/>
      <c r="E22" s="198"/>
      <c r="F22" s="197">
        <f t="shared" ref="F22" si="8">+F23</f>
        <v>0</v>
      </c>
      <c r="G22" s="197" t="e">
        <f t="shared" si="6"/>
        <v>#DIV/0!</v>
      </c>
      <c r="H22" s="197" t="e">
        <f t="shared" si="7"/>
        <v>#DIV/0!</v>
      </c>
      <c r="I22" s="144"/>
      <c r="J22" s="144"/>
      <c r="K22" s="144"/>
      <c r="L22" s="144"/>
      <c r="M22" s="159"/>
      <c r="N22" s="159"/>
      <c r="O22" s="159"/>
    </row>
    <row r="23" spans="1:15" x14ac:dyDescent="0.2">
      <c r="A23" s="162">
        <v>5141</v>
      </c>
      <c r="B23" s="160" t="s">
        <v>542</v>
      </c>
      <c r="C23" s="165"/>
      <c r="D23" s="197"/>
      <c r="E23" s="198"/>
      <c r="F23" s="165"/>
      <c r="G23" s="165" t="e">
        <f t="shared" si="6"/>
        <v>#DIV/0!</v>
      </c>
      <c r="H23" s="165" t="e">
        <f t="shared" si="7"/>
        <v>#DIV/0!</v>
      </c>
      <c r="I23" s="144"/>
      <c r="J23" s="144"/>
      <c r="K23" s="144"/>
      <c r="L23" s="144"/>
      <c r="M23" s="159"/>
      <c r="N23" s="159"/>
      <c r="O23" s="159"/>
    </row>
    <row r="24" spans="1:15" x14ac:dyDescent="0.2">
      <c r="A24" s="194">
        <v>518</v>
      </c>
      <c r="B24" s="171" t="s">
        <v>543</v>
      </c>
      <c r="C24" s="197">
        <f>+C25+C26</f>
        <v>0</v>
      </c>
      <c r="D24" s="197"/>
      <c r="E24" s="198"/>
      <c r="F24" s="197">
        <f>+F25+F26</f>
        <v>0</v>
      </c>
      <c r="G24" s="197" t="e">
        <f t="shared" si="6"/>
        <v>#DIV/0!</v>
      </c>
      <c r="H24" s="197" t="e">
        <f t="shared" si="7"/>
        <v>#DIV/0!</v>
      </c>
      <c r="I24" s="144"/>
      <c r="J24" s="144"/>
      <c r="K24" s="144"/>
      <c r="L24" s="144"/>
      <c r="M24" s="159"/>
      <c r="N24" s="159"/>
      <c r="O24" s="159"/>
    </row>
    <row r="25" spans="1:15" ht="25.5" x14ac:dyDescent="0.2">
      <c r="A25" s="162">
        <v>5181</v>
      </c>
      <c r="B25" s="160" t="s">
        <v>544</v>
      </c>
      <c r="C25" s="165"/>
      <c r="D25" s="197"/>
      <c r="E25" s="198"/>
      <c r="F25" s="165"/>
      <c r="G25" s="165" t="e">
        <f t="shared" si="6"/>
        <v>#DIV/0!</v>
      </c>
      <c r="H25" s="165" t="e">
        <f t="shared" si="7"/>
        <v>#DIV/0!</v>
      </c>
      <c r="I25" s="144"/>
      <c r="J25" s="144"/>
      <c r="K25" s="144"/>
      <c r="L25" s="144"/>
      <c r="M25" s="159"/>
      <c r="N25" s="159"/>
      <c r="O25" s="159"/>
    </row>
    <row r="26" spans="1:15" x14ac:dyDescent="0.2">
      <c r="A26" s="162">
        <v>5183</v>
      </c>
      <c r="B26" s="160" t="s">
        <v>545</v>
      </c>
      <c r="C26" s="165"/>
      <c r="D26" s="197"/>
      <c r="E26" s="198"/>
      <c r="F26" s="165"/>
      <c r="G26" s="165" t="e">
        <f t="shared" si="6"/>
        <v>#DIV/0!</v>
      </c>
      <c r="H26" s="165" t="e">
        <f t="shared" si="7"/>
        <v>#DIV/0!</v>
      </c>
      <c r="I26" s="144"/>
      <c r="J26" s="144"/>
      <c r="K26" s="144"/>
      <c r="L26" s="144"/>
      <c r="M26" s="159"/>
      <c r="N26" s="159"/>
      <c r="O26" s="159"/>
    </row>
    <row r="27" spans="1:15" x14ac:dyDescent="0.2">
      <c r="A27" s="195" t="s">
        <v>509</v>
      </c>
      <c r="B27" s="196" t="s">
        <v>510</v>
      </c>
      <c r="C27" s="204">
        <f>+C28+C30</f>
        <v>0</v>
      </c>
      <c r="D27" s="206"/>
      <c r="E27" s="206"/>
      <c r="F27" s="204">
        <f>+F28+F30</f>
        <v>0</v>
      </c>
      <c r="G27" s="199" t="e">
        <f t="shared" si="2"/>
        <v>#DIV/0!</v>
      </c>
      <c r="H27" s="199" t="e">
        <f t="shared" si="3"/>
        <v>#DIV/0!</v>
      </c>
      <c r="I27" s="144"/>
      <c r="J27" s="144"/>
      <c r="K27" s="144"/>
      <c r="L27" s="144"/>
      <c r="M27" s="159"/>
      <c r="N27" s="159"/>
      <c r="O27" s="159"/>
    </row>
    <row r="28" spans="1:15" ht="25.5" x14ac:dyDescent="0.2">
      <c r="A28" s="194" t="s">
        <v>511</v>
      </c>
      <c r="B28" s="171" t="s">
        <v>512</v>
      </c>
      <c r="C28" s="197">
        <f>+C29</f>
        <v>0</v>
      </c>
      <c r="D28" s="198"/>
      <c r="E28" s="198"/>
      <c r="F28" s="197">
        <f t="shared" ref="F28" si="9">+F29</f>
        <v>0</v>
      </c>
      <c r="G28" s="169" t="e">
        <f t="shared" si="2"/>
        <v>#DIV/0!</v>
      </c>
      <c r="H28" s="169" t="e">
        <f t="shared" si="3"/>
        <v>#DIV/0!</v>
      </c>
      <c r="I28" s="144"/>
      <c r="J28" s="144"/>
      <c r="K28" s="144"/>
      <c r="L28" s="144"/>
      <c r="M28" s="159"/>
      <c r="N28" s="159"/>
      <c r="O28" s="159"/>
    </row>
    <row r="29" spans="1:15" ht="25.5" x14ac:dyDescent="0.2">
      <c r="A29" s="131" t="s">
        <v>513</v>
      </c>
      <c r="B29" s="128" t="s">
        <v>512</v>
      </c>
      <c r="C29" s="132"/>
      <c r="D29" s="198"/>
      <c r="E29" s="198"/>
      <c r="F29" s="165"/>
      <c r="G29" s="165" t="e">
        <f t="shared" si="2"/>
        <v>#DIV/0!</v>
      </c>
      <c r="H29" s="165" t="e">
        <f t="shared" si="3"/>
        <v>#DIV/0!</v>
      </c>
      <c r="I29" s="126"/>
      <c r="J29" s="126"/>
      <c r="K29" s="126"/>
      <c r="L29" s="126"/>
      <c r="M29" s="127"/>
      <c r="N29" s="127"/>
      <c r="O29" s="127"/>
    </row>
    <row r="30" spans="1:15" ht="25.5" x14ac:dyDescent="0.2">
      <c r="A30" s="194" t="s">
        <v>514</v>
      </c>
      <c r="B30" s="171" t="s">
        <v>515</v>
      </c>
      <c r="C30" s="197">
        <f>+C31</f>
        <v>0</v>
      </c>
      <c r="D30" s="198"/>
      <c r="E30" s="198"/>
      <c r="F30" s="197">
        <f t="shared" ref="F30" si="10">+F31</f>
        <v>0</v>
      </c>
      <c r="G30" s="169" t="e">
        <f t="shared" si="2"/>
        <v>#DIV/0!</v>
      </c>
      <c r="H30" s="169" t="e">
        <f t="shared" si="3"/>
        <v>#DIV/0!</v>
      </c>
      <c r="I30" s="144"/>
      <c r="J30" s="144"/>
      <c r="K30" s="144"/>
      <c r="L30" s="144"/>
      <c r="M30" s="159"/>
      <c r="N30" s="159"/>
      <c r="O30" s="159"/>
    </row>
    <row r="31" spans="1:15" ht="25.5" x14ac:dyDescent="0.2">
      <c r="A31" s="131" t="s">
        <v>516</v>
      </c>
      <c r="B31" s="128" t="s">
        <v>517</v>
      </c>
      <c r="C31" s="125"/>
      <c r="D31" s="198"/>
      <c r="E31" s="198"/>
      <c r="F31" s="165">
        <v>0</v>
      </c>
      <c r="G31" s="165" t="e">
        <f t="shared" si="2"/>
        <v>#DIV/0!</v>
      </c>
      <c r="H31" s="165" t="e">
        <f t="shared" si="3"/>
        <v>#DIV/0!</v>
      </c>
      <c r="I31" s="126"/>
      <c r="J31" s="126"/>
      <c r="K31" s="126"/>
      <c r="L31" s="126"/>
      <c r="M31" s="127"/>
      <c r="N31" s="127"/>
      <c r="O31" s="127"/>
    </row>
    <row r="32" spans="1:15" x14ac:dyDescent="0.2">
      <c r="A32" s="195" t="s">
        <v>518</v>
      </c>
      <c r="B32" s="196" t="s">
        <v>519</v>
      </c>
      <c r="C32" s="199">
        <f>+C33+C35</f>
        <v>0</v>
      </c>
      <c r="D32" s="206"/>
      <c r="E32" s="206"/>
      <c r="F32" s="199">
        <f>+F33+F35</f>
        <v>0</v>
      </c>
      <c r="G32" s="199" t="e">
        <f>+F32/C32*100</f>
        <v>#DIV/0!</v>
      </c>
      <c r="H32" s="199" t="e">
        <f t="shared" si="3"/>
        <v>#DIV/0!</v>
      </c>
      <c r="I32" s="126"/>
      <c r="J32" s="126"/>
      <c r="K32" s="126"/>
      <c r="L32" s="126"/>
      <c r="M32" s="127"/>
      <c r="N32" s="127"/>
      <c r="O32" s="127"/>
    </row>
    <row r="33" spans="1:15" ht="25.5" x14ac:dyDescent="0.2">
      <c r="A33" s="194" t="s">
        <v>520</v>
      </c>
      <c r="B33" s="171" t="s">
        <v>521</v>
      </c>
      <c r="C33" s="197">
        <f>+C34</f>
        <v>0</v>
      </c>
      <c r="D33" s="198"/>
      <c r="E33" s="198"/>
      <c r="F33" s="197">
        <f t="shared" ref="F33" si="11">+F34</f>
        <v>0</v>
      </c>
      <c r="G33" s="169" t="e">
        <f t="shared" si="2"/>
        <v>#DIV/0!</v>
      </c>
      <c r="H33" s="169" t="e">
        <f t="shared" si="3"/>
        <v>#DIV/0!</v>
      </c>
      <c r="I33" s="126"/>
      <c r="J33" s="126"/>
      <c r="K33" s="126"/>
      <c r="L33" s="126"/>
      <c r="M33" s="127"/>
      <c r="N33" s="127"/>
      <c r="O33" s="127"/>
    </row>
    <row r="34" spans="1:15" ht="25.5" x14ac:dyDescent="0.2">
      <c r="A34" s="131" t="s">
        <v>522</v>
      </c>
      <c r="B34" s="128" t="s">
        <v>523</v>
      </c>
      <c r="C34" s="125"/>
      <c r="D34" s="198"/>
      <c r="E34" s="198"/>
      <c r="F34" s="165"/>
      <c r="G34" s="165" t="e">
        <f t="shared" si="2"/>
        <v>#DIV/0!</v>
      </c>
      <c r="H34" s="165" t="e">
        <f t="shared" si="3"/>
        <v>#DIV/0!</v>
      </c>
      <c r="I34" s="127"/>
      <c r="J34" s="127"/>
      <c r="K34" s="127"/>
      <c r="L34" s="127"/>
      <c r="M34" s="127"/>
      <c r="N34" s="127"/>
      <c r="O34" s="127"/>
    </row>
    <row r="35" spans="1:15" ht="25.5" x14ac:dyDescent="0.2">
      <c r="A35" s="194" t="s">
        <v>524</v>
      </c>
      <c r="B35" s="171" t="s">
        <v>525</v>
      </c>
      <c r="C35" s="197">
        <f>+C36</f>
        <v>0</v>
      </c>
      <c r="D35" s="198"/>
      <c r="E35" s="198"/>
      <c r="F35" s="197">
        <f t="shared" ref="F35" si="12">+F36</f>
        <v>0</v>
      </c>
      <c r="G35" s="197" t="e">
        <f t="shared" si="2"/>
        <v>#DIV/0!</v>
      </c>
      <c r="H35" s="197" t="e">
        <f t="shared" si="3"/>
        <v>#DIV/0!</v>
      </c>
      <c r="I35" s="127"/>
      <c r="J35" s="127"/>
      <c r="K35" s="127"/>
      <c r="L35" s="127"/>
      <c r="M35" s="127"/>
      <c r="N35" s="127"/>
      <c r="O35" s="127"/>
    </row>
    <row r="36" spans="1:15" ht="25.5" x14ac:dyDescent="0.2">
      <c r="A36" s="131" t="s">
        <v>526</v>
      </c>
      <c r="B36" s="128" t="s">
        <v>527</v>
      </c>
      <c r="C36" s="125"/>
      <c r="D36" s="198"/>
      <c r="E36" s="198"/>
      <c r="F36" s="165"/>
      <c r="G36" s="165" t="e">
        <f t="shared" si="2"/>
        <v>#DIV/0!</v>
      </c>
      <c r="H36" s="165" t="e">
        <f t="shared" si="3"/>
        <v>#DIV/0!</v>
      </c>
      <c r="I36" s="127"/>
      <c r="J36" s="127"/>
      <c r="K36" s="127"/>
      <c r="L36" s="127"/>
      <c r="M36" s="127"/>
      <c r="N36" s="127"/>
      <c r="O36" s="127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C33" sqref="C33"/>
    </sheetView>
  </sheetViews>
  <sheetFormatPr defaultRowHeight="12.75" x14ac:dyDescent="0.2"/>
  <cols>
    <col min="1" max="1" width="15.85546875" style="28" customWidth="1"/>
    <col min="2" max="2" width="29.42578125" style="31" customWidth="1"/>
    <col min="3" max="3" width="20.140625" style="32" customWidth="1"/>
    <col min="4" max="5" width="17.7109375" style="33" bestFit="1" customWidth="1"/>
    <col min="6" max="6" width="16.5703125" style="32" bestFit="1" customWidth="1"/>
    <col min="7" max="8" width="12" style="32" customWidth="1"/>
    <col min="9" max="9" width="15.42578125" style="28" bestFit="1" customWidth="1"/>
    <col min="10" max="10" width="9.42578125" style="28" bestFit="1" customWidth="1"/>
    <col min="11" max="11" width="15.42578125" style="28" bestFit="1" customWidth="1"/>
    <col min="12" max="12" width="9.42578125" style="28" bestFit="1" customWidth="1"/>
    <col min="13" max="256" width="9.140625" style="28"/>
    <col min="257" max="257" width="15.85546875" style="28" customWidth="1"/>
    <col min="258" max="258" width="50.7109375" style="28" customWidth="1"/>
    <col min="259" max="259" width="20.140625" style="28" customWidth="1"/>
    <col min="260" max="261" width="17.7109375" style="28" bestFit="1" customWidth="1"/>
    <col min="262" max="262" width="16.5703125" style="28" bestFit="1" customWidth="1"/>
    <col min="263" max="263" width="15.7109375" style="28" bestFit="1" customWidth="1"/>
    <col min="264" max="264" width="18.42578125" style="28" bestFit="1" customWidth="1"/>
    <col min="265" max="265" width="15.42578125" style="28" bestFit="1" customWidth="1"/>
    <col min="266" max="266" width="9.42578125" style="28" bestFit="1" customWidth="1"/>
    <col min="267" max="267" width="15.42578125" style="28" bestFit="1" customWidth="1"/>
    <col min="268" max="268" width="9.42578125" style="28" bestFit="1" customWidth="1"/>
    <col min="269" max="512" width="9.140625" style="28"/>
    <col min="513" max="513" width="15.85546875" style="28" customWidth="1"/>
    <col min="514" max="514" width="50.7109375" style="28" customWidth="1"/>
    <col min="515" max="515" width="20.140625" style="28" customWidth="1"/>
    <col min="516" max="517" width="17.7109375" style="28" bestFit="1" customWidth="1"/>
    <col min="518" max="518" width="16.5703125" style="28" bestFit="1" customWidth="1"/>
    <col min="519" max="519" width="15.7109375" style="28" bestFit="1" customWidth="1"/>
    <col min="520" max="520" width="18.42578125" style="28" bestFit="1" customWidth="1"/>
    <col min="521" max="521" width="15.42578125" style="28" bestFit="1" customWidth="1"/>
    <col min="522" max="522" width="9.42578125" style="28" bestFit="1" customWidth="1"/>
    <col min="523" max="523" width="15.42578125" style="28" bestFit="1" customWidth="1"/>
    <col min="524" max="524" width="9.42578125" style="28" bestFit="1" customWidth="1"/>
    <col min="525" max="768" width="9.140625" style="28"/>
    <col min="769" max="769" width="15.85546875" style="28" customWidth="1"/>
    <col min="770" max="770" width="50.7109375" style="28" customWidth="1"/>
    <col min="771" max="771" width="20.140625" style="28" customWidth="1"/>
    <col min="772" max="773" width="17.7109375" style="28" bestFit="1" customWidth="1"/>
    <col min="774" max="774" width="16.5703125" style="28" bestFit="1" customWidth="1"/>
    <col min="775" max="775" width="15.7109375" style="28" bestFit="1" customWidth="1"/>
    <col min="776" max="776" width="18.42578125" style="28" bestFit="1" customWidth="1"/>
    <col min="777" max="777" width="15.42578125" style="28" bestFit="1" customWidth="1"/>
    <col min="778" max="778" width="9.42578125" style="28" bestFit="1" customWidth="1"/>
    <col min="779" max="779" width="15.42578125" style="28" bestFit="1" customWidth="1"/>
    <col min="780" max="780" width="9.42578125" style="28" bestFit="1" customWidth="1"/>
    <col min="781" max="1024" width="9.140625" style="28"/>
    <col min="1025" max="1025" width="15.85546875" style="28" customWidth="1"/>
    <col min="1026" max="1026" width="50.7109375" style="28" customWidth="1"/>
    <col min="1027" max="1027" width="20.140625" style="28" customWidth="1"/>
    <col min="1028" max="1029" width="17.7109375" style="28" bestFit="1" customWidth="1"/>
    <col min="1030" max="1030" width="16.5703125" style="28" bestFit="1" customWidth="1"/>
    <col min="1031" max="1031" width="15.7109375" style="28" bestFit="1" customWidth="1"/>
    <col min="1032" max="1032" width="18.42578125" style="28" bestFit="1" customWidth="1"/>
    <col min="1033" max="1033" width="15.42578125" style="28" bestFit="1" customWidth="1"/>
    <col min="1034" max="1034" width="9.42578125" style="28" bestFit="1" customWidth="1"/>
    <col min="1035" max="1035" width="15.42578125" style="28" bestFit="1" customWidth="1"/>
    <col min="1036" max="1036" width="9.42578125" style="28" bestFit="1" customWidth="1"/>
    <col min="1037" max="1280" width="9.140625" style="28"/>
    <col min="1281" max="1281" width="15.85546875" style="28" customWidth="1"/>
    <col min="1282" max="1282" width="50.7109375" style="28" customWidth="1"/>
    <col min="1283" max="1283" width="20.140625" style="28" customWidth="1"/>
    <col min="1284" max="1285" width="17.7109375" style="28" bestFit="1" customWidth="1"/>
    <col min="1286" max="1286" width="16.5703125" style="28" bestFit="1" customWidth="1"/>
    <col min="1287" max="1287" width="15.7109375" style="28" bestFit="1" customWidth="1"/>
    <col min="1288" max="1288" width="18.42578125" style="28" bestFit="1" customWidth="1"/>
    <col min="1289" max="1289" width="15.42578125" style="28" bestFit="1" customWidth="1"/>
    <col min="1290" max="1290" width="9.42578125" style="28" bestFit="1" customWidth="1"/>
    <col min="1291" max="1291" width="15.42578125" style="28" bestFit="1" customWidth="1"/>
    <col min="1292" max="1292" width="9.42578125" style="28" bestFit="1" customWidth="1"/>
    <col min="1293" max="1536" width="9.140625" style="28"/>
    <col min="1537" max="1537" width="15.85546875" style="28" customWidth="1"/>
    <col min="1538" max="1538" width="50.7109375" style="28" customWidth="1"/>
    <col min="1539" max="1539" width="20.140625" style="28" customWidth="1"/>
    <col min="1540" max="1541" width="17.7109375" style="28" bestFit="1" customWidth="1"/>
    <col min="1542" max="1542" width="16.5703125" style="28" bestFit="1" customWidth="1"/>
    <col min="1543" max="1543" width="15.7109375" style="28" bestFit="1" customWidth="1"/>
    <col min="1544" max="1544" width="18.42578125" style="28" bestFit="1" customWidth="1"/>
    <col min="1545" max="1545" width="15.42578125" style="28" bestFit="1" customWidth="1"/>
    <col min="1546" max="1546" width="9.42578125" style="28" bestFit="1" customWidth="1"/>
    <col min="1547" max="1547" width="15.42578125" style="28" bestFit="1" customWidth="1"/>
    <col min="1548" max="1548" width="9.42578125" style="28" bestFit="1" customWidth="1"/>
    <col min="1549" max="1792" width="9.140625" style="28"/>
    <col min="1793" max="1793" width="15.85546875" style="28" customWidth="1"/>
    <col min="1794" max="1794" width="50.7109375" style="28" customWidth="1"/>
    <col min="1795" max="1795" width="20.140625" style="28" customWidth="1"/>
    <col min="1796" max="1797" width="17.7109375" style="28" bestFit="1" customWidth="1"/>
    <col min="1798" max="1798" width="16.5703125" style="28" bestFit="1" customWidth="1"/>
    <col min="1799" max="1799" width="15.7109375" style="28" bestFit="1" customWidth="1"/>
    <col min="1800" max="1800" width="18.42578125" style="28" bestFit="1" customWidth="1"/>
    <col min="1801" max="1801" width="15.42578125" style="28" bestFit="1" customWidth="1"/>
    <col min="1802" max="1802" width="9.42578125" style="28" bestFit="1" customWidth="1"/>
    <col min="1803" max="1803" width="15.42578125" style="28" bestFit="1" customWidth="1"/>
    <col min="1804" max="1804" width="9.42578125" style="28" bestFit="1" customWidth="1"/>
    <col min="1805" max="2048" width="9.140625" style="28"/>
    <col min="2049" max="2049" width="15.85546875" style="28" customWidth="1"/>
    <col min="2050" max="2050" width="50.7109375" style="28" customWidth="1"/>
    <col min="2051" max="2051" width="20.140625" style="28" customWidth="1"/>
    <col min="2052" max="2053" width="17.7109375" style="28" bestFit="1" customWidth="1"/>
    <col min="2054" max="2054" width="16.5703125" style="28" bestFit="1" customWidth="1"/>
    <col min="2055" max="2055" width="15.7109375" style="28" bestFit="1" customWidth="1"/>
    <col min="2056" max="2056" width="18.42578125" style="28" bestFit="1" customWidth="1"/>
    <col min="2057" max="2057" width="15.42578125" style="28" bestFit="1" customWidth="1"/>
    <col min="2058" max="2058" width="9.42578125" style="28" bestFit="1" customWidth="1"/>
    <col min="2059" max="2059" width="15.42578125" style="28" bestFit="1" customWidth="1"/>
    <col min="2060" max="2060" width="9.42578125" style="28" bestFit="1" customWidth="1"/>
    <col min="2061" max="2304" width="9.140625" style="28"/>
    <col min="2305" max="2305" width="15.85546875" style="28" customWidth="1"/>
    <col min="2306" max="2306" width="50.7109375" style="28" customWidth="1"/>
    <col min="2307" max="2307" width="20.140625" style="28" customWidth="1"/>
    <col min="2308" max="2309" width="17.7109375" style="28" bestFit="1" customWidth="1"/>
    <col min="2310" max="2310" width="16.5703125" style="28" bestFit="1" customWidth="1"/>
    <col min="2311" max="2311" width="15.7109375" style="28" bestFit="1" customWidth="1"/>
    <col min="2312" max="2312" width="18.42578125" style="28" bestFit="1" customWidth="1"/>
    <col min="2313" max="2313" width="15.42578125" style="28" bestFit="1" customWidth="1"/>
    <col min="2314" max="2314" width="9.42578125" style="28" bestFit="1" customWidth="1"/>
    <col min="2315" max="2315" width="15.42578125" style="28" bestFit="1" customWidth="1"/>
    <col min="2316" max="2316" width="9.42578125" style="28" bestFit="1" customWidth="1"/>
    <col min="2317" max="2560" width="9.140625" style="28"/>
    <col min="2561" max="2561" width="15.85546875" style="28" customWidth="1"/>
    <col min="2562" max="2562" width="50.7109375" style="28" customWidth="1"/>
    <col min="2563" max="2563" width="20.140625" style="28" customWidth="1"/>
    <col min="2564" max="2565" width="17.7109375" style="28" bestFit="1" customWidth="1"/>
    <col min="2566" max="2566" width="16.5703125" style="28" bestFit="1" customWidth="1"/>
    <col min="2567" max="2567" width="15.7109375" style="28" bestFit="1" customWidth="1"/>
    <col min="2568" max="2568" width="18.42578125" style="28" bestFit="1" customWidth="1"/>
    <col min="2569" max="2569" width="15.42578125" style="28" bestFit="1" customWidth="1"/>
    <col min="2570" max="2570" width="9.42578125" style="28" bestFit="1" customWidth="1"/>
    <col min="2571" max="2571" width="15.42578125" style="28" bestFit="1" customWidth="1"/>
    <col min="2572" max="2572" width="9.42578125" style="28" bestFit="1" customWidth="1"/>
    <col min="2573" max="2816" width="9.140625" style="28"/>
    <col min="2817" max="2817" width="15.85546875" style="28" customWidth="1"/>
    <col min="2818" max="2818" width="50.7109375" style="28" customWidth="1"/>
    <col min="2819" max="2819" width="20.140625" style="28" customWidth="1"/>
    <col min="2820" max="2821" width="17.7109375" style="28" bestFit="1" customWidth="1"/>
    <col min="2822" max="2822" width="16.5703125" style="28" bestFit="1" customWidth="1"/>
    <col min="2823" max="2823" width="15.7109375" style="28" bestFit="1" customWidth="1"/>
    <col min="2824" max="2824" width="18.42578125" style="28" bestFit="1" customWidth="1"/>
    <col min="2825" max="2825" width="15.42578125" style="28" bestFit="1" customWidth="1"/>
    <col min="2826" max="2826" width="9.42578125" style="28" bestFit="1" customWidth="1"/>
    <col min="2827" max="2827" width="15.42578125" style="28" bestFit="1" customWidth="1"/>
    <col min="2828" max="2828" width="9.42578125" style="28" bestFit="1" customWidth="1"/>
    <col min="2829" max="3072" width="9.140625" style="28"/>
    <col min="3073" max="3073" width="15.85546875" style="28" customWidth="1"/>
    <col min="3074" max="3074" width="50.7109375" style="28" customWidth="1"/>
    <col min="3075" max="3075" width="20.140625" style="28" customWidth="1"/>
    <col min="3076" max="3077" width="17.7109375" style="28" bestFit="1" customWidth="1"/>
    <col min="3078" max="3078" width="16.5703125" style="28" bestFit="1" customWidth="1"/>
    <col min="3079" max="3079" width="15.7109375" style="28" bestFit="1" customWidth="1"/>
    <col min="3080" max="3080" width="18.42578125" style="28" bestFit="1" customWidth="1"/>
    <col min="3081" max="3081" width="15.42578125" style="28" bestFit="1" customWidth="1"/>
    <col min="3082" max="3082" width="9.42578125" style="28" bestFit="1" customWidth="1"/>
    <col min="3083" max="3083" width="15.42578125" style="28" bestFit="1" customWidth="1"/>
    <col min="3084" max="3084" width="9.42578125" style="28" bestFit="1" customWidth="1"/>
    <col min="3085" max="3328" width="9.140625" style="28"/>
    <col min="3329" max="3329" width="15.85546875" style="28" customWidth="1"/>
    <col min="3330" max="3330" width="50.7109375" style="28" customWidth="1"/>
    <col min="3331" max="3331" width="20.140625" style="28" customWidth="1"/>
    <col min="3332" max="3333" width="17.7109375" style="28" bestFit="1" customWidth="1"/>
    <col min="3334" max="3334" width="16.5703125" style="28" bestFit="1" customWidth="1"/>
    <col min="3335" max="3335" width="15.7109375" style="28" bestFit="1" customWidth="1"/>
    <col min="3336" max="3336" width="18.42578125" style="28" bestFit="1" customWidth="1"/>
    <col min="3337" max="3337" width="15.42578125" style="28" bestFit="1" customWidth="1"/>
    <col min="3338" max="3338" width="9.42578125" style="28" bestFit="1" customWidth="1"/>
    <col min="3339" max="3339" width="15.42578125" style="28" bestFit="1" customWidth="1"/>
    <col min="3340" max="3340" width="9.42578125" style="28" bestFit="1" customWidth="1"/>
    <col min="3341" max="3584" width="9.140625" style="28"/>
    <col min="3585" max="3585" width="15.85546875" style="28" customWidth="1"/>
    <col min="3586" max="3586" width="50.7109375" style="28" customWidth="1"/>
    <col min="3587" max="3587" width="20.140625" style="28" customWidth="1"/>
    <col min="3588" max="3589" width="17.7109375" style="28" bestFit="1" customWidth="1"/>
    <col min="3590" max="3590" width="16.5703125" style="28" bestFit="1" customWidth="1"/>
    <col min="3591" max="3591" width="15.7109375" style="28" bestFit="1" customWidth="1"/>
    <col min="3592" max="3592" width="18.42578125" style="28" bestFit="1" customWidth="1"/>
    <col min="3593" max="3593" width="15.42578125" style="28" bestFit="1" customWidth="1"/>
    <col min="3594" max="3594" width="9.42578125" style="28" bestFit="1" customWidth="1"/>
    <col min="3595" max="3595" width="15.42578125" style="28" bestFit="1" customWidth="1"/>
    <col min="3596" max="3596" width="9.42578125" style="28" bestFit="1" customWidth="1"/>
    <col min="3597" max="3840" width="9.140625" style="28"/>
    <col min="3841" max="3841" width="15.85546875" style="28" customWidth="1"/>
    <col min="3842" max="3842" width="50.7109375" style="28" customWidth="1"/>
    <col min="3843" max="3843" width="20.140625" style="28" customWidth="1"/>
    <col min="3844" max="3845" width="17.7109375" style="28" bestFit="1" customWidth="1"/>
    <col min="3846" max="3846" width="16.5703125" style="28" bestFit="1" customWidth="1"/>
    <col min="3847" max="3847" width="15.7109375" style="28" bestFit="1" customWidth="1"/>
    <col min="3848" max="3848" width="18.42578125" style="28" bestFit="1" customWidth="1"/>
    <col min="3849" max="3849" width="15.42578125" style="28" bestFit="1" customWidth="1"/>
    <col min="3850" max="3850" width="9.42578125" style="28" bestFit="1" customWidth="1"/>
    <col min="3851" max="3851" width="15.42578125" style="28" bestFit="1" customWidth="1"/>
    <col min="3852" max="3852" width="9.42578125" style="28" bestFit="1" customWidth="1"/>
    <col min="3853" max="4096" width="9.140625" style="28"/>
    <col min="4097" max="4097" width="15.85546875" style="28" customWidth="1"/>
    <col min="4098" max="4098" width="50.7109375" style="28" customWidth="1"/>
    <col min="4099" max="4099" width="20.140625" style="28" customWidth="1"/>
    <col min="4100" max="4101" width="17.7109375" style="28" bestFit="1" customWidth="1"/>
    <col min="4102" max="4102" width="16.5703125" style="28" bestFit="1" customWidth="1"/>
    <col min="4103" max="4103" width="15.7109375" style="28" bestFit="1" customWidth="1"/>
    <col min="4104" max="4104" width="18.42578125" style="28" bestFit="1" customWidth="1"/>
    <col min="4105" max="4105" width="15.42578125" style="28" bestFit="1" customWidth="1"/>
    <col min="4106" max="4106" width="9.42578125" style="28" bestFit="1" customWidth="1"/>
    <col min="4107" max="4107" width="15.42578125" style="28" bestFit="1" customWidth="1"/>
    <col min="4108" max="4108" width="9.42578125" style="28" bestFit="1" customWidth="1"/>
    <col min="4109" max="4352" width="9.140625" style="28"/>
    <col min="4353" max="4353" width="15.85546875" style="28" customWidth="1"/>
    <col min="4354" max="4354" width="50.7109375" style="28" customWidth="1"/>
    <col min="4355" max="4355" width="20.140625" style="28" customWidth="1"/>
    <col min="4356" max="4357" width="17.7109375" style="28" bestFit="1" customWidth="1"/>
    <col min="4358" max="4358" width="16.5703125" style="28" bestFit="1" customWidth="1"/>
    <col min="4359" max="4359" width="15.7109375" style="28" bestFit="1" customWidth="1"/>
    <col min="4360" max="4360" width="18.42578125" style="28" bestFit="1" customWidth="1"/>
    <col min="4361" max="4361" width="15.42578125" style="28" bestFit="1" customWidth="1"/>
    <col min="4362" max="4362" width="9.42578125" style="28" bestFit="1" customWidth="1"/>
    <col min="4363" max="4363" width="15.42578125" style="28" bestFit="1" customWidth="1"/>
    <col min="4364" max="4364" width="9.42578125" style="28" bestFit="1" customWidth="1"/>
    <col min="4365" max="4608" width="9.140625" style="28"/>
    <col min="4609" max="4609" width="15.85546875" style="28" customWidth="1"/>
    <col min="4610" max="4610" width="50.7109375" style="28" customWidth="1"/>
    <col min="4611" max="4611" width="20.140625" style="28" customWidth="1"/>
    <col min="4612" max="4613" width="17.7109375" style="28" bestFit="1" customWidth="1"/>
    <col min="4614" max="4614" width="16.5703125" style="28" bestFit="1" customWidth="1"/>
    <col min="4615" max="4615" width="15.7109375" style="28" bestFit="1" customWidth="1"/>
    <col min="4616" max="4616" width="18.42578125" style="28" bestFit="1" customWidth="1"/>
    <col min="4617" max="4617" width="15.42578125" style="28" bestFit="1" customWidth="1"/>
    <col min="4618" max="4618" width="9.42578125" style="28" bestFit="1" customWidth="1"/>
    <col min="4619" max="4619" width="15.42578125" style="28" bestFit="1" customWidth="1"/>
    <col min="4620" max="4620" width="9.42578125" style="28" bestFit="1" customWidth="1"/>
    <col min="4621" max="4864" width="9.140625" style="28"/>
    <col min="4865" max="4865" width="15.85546875" style="28" customWidth="1"/>
    <col min="4866" max="4866" width="50.7109375" style="28" customWidth="1"/>
    <col min="4867" max="4867" width="20.140625" style="28" customWidth="1"/>
    <col min="4868" max="4869" width="17.7109375" style="28" bestFit="1" customWidth="1"/>
    <col min="4870" max="4870" width="16.5703125" style="28" bestFit="1" customWidth="1"/>
    <col min="4871" max="4871" width="15.7109375" style="28" bestFit="1" customWidth="1"/>
    <col min="4872" max="4872" width="18.42578125" style="28" bestFit="1" customWidth="1"/>
    <col min="4873" max="4873" width="15.42578125" style="28" bestFit="1" customWidth="1"/>
    <col min="4874" max="4874" width="9.42578125" style="28" bestFit="1" customWidth="1"/>
    <col min="4875" max="4875" width="15.42578125" style="28" bestFit="1" customWidth="1"/>
    <col min="4876" max="4876" width="9.42578125" style="28" bestFit="1" customWidth="1"/>
    <col min="4877" max="5120" width="9.140625" style="28"/>
    <col min="5121" max="5121" width="15.85546875" style="28" customWidth="1"/>
    <col min="5122" max="5122" width="50.7109375" style="28" customWidth="1"/>
    <col min="5123" max="5123" width="20.140625" style="28" customWidth="1"/>
    <col min="5124" max="5125" width="17.7109375" style="28" bestFit="1" customWidth="1"/>
    <col min="5126" max="5126" width="16.5703125" style="28" bestFit="1" customWidth="1"/>
    <col min="5127" max="5127" width="15.7109375" style="28" bestFit="1" customWidth="1"/>
    <col min="5128" max="5128" width="18.42578125" style="28" bestFit="1" customWidth="1"/>
    <col min="5129" max="5129" width="15.42578125" style="28" bestFit="1" customWidth="1"/>
    <col min="5130" max="5130" width="9.42578125" style="28" bestFit="1" customWidth="1"/>
    <col min="5131" max="5131" width="15.42578125" style="28" bestFit="1" customWidth="1"/>
    <col min="5132" max="5132" width="9.42578125" style="28" bestFit="1" customWidth="1"/>
    <col min="5133" max="5376" width="9.140625" style="28"/>
    <col min="5377" max="5377" width="15.85546875" style="28" customWidth="1"/>
    <col min="5378" max="5378" width="50.7109375" style="28" customWidth="1"/>
    <col min="5379" max="5379" width="20.140625" style="28" customWidth="1"/>
    <col min="5380" max="5381" width="17.7109375" style="28" bestFit="1" customWidth="1"/>
    <col min="5382" max="5382" width="16.5703125" style="28" bestFit="1" customWidth="1"/>
    <col min="5383" max="5383" width="15.7109375" style="28" bestFit="1" customWidth="1"/>
    <col min="5384" max="5384" width="18.42578125" style="28" bestFit="1" customWidth="1"/>
    <col min="5385" max="5385" width="15.42578125" style="28" bestFit="1" customWidth="1"/>
    <col min="5386" max="5386" width="9.42578125" style="28" bestFit="1" customWidth="1"/>
    <col min="5387" max="5387" width="15.42578125" style="28" bestFit="1" customWidth="1"/>
    <col min="5388" max="5388" width="9.42578125" style="28" bestFit="1" customWidth="1"/>
    <col min="5389" max="5632" width="9.140625" style="28"/>
    <col min="5633" max="5633" width="15.85546875" style="28" customWidth="1"/>
    <col min="5634" max="5634" width="50.7109375" style="28" customWidth="1"/>
    <col min="5635" max="5635" width="20.140625" style="28" customWidth="1"/>
    <col min="5636" max="5637" width="17.7109375" style="28" bestFit="1" customWidth="1"/>
    <col min="5638" max="5638" width="16.5703125" style="28" bestFit="1" customWidth="1"/>
    <col min="5639" max="5639" width="15.7109375" style="28" bestFit="1" customWidth="1"/>
    <col min="5640" max="5640" width="18.42578125" style="28" bestFit="1" customWidth="1"/>
    <col min="5641" max="5641" width="15.42578125" style="28" bestFit="1" customWidth="1"/>
    <col min="5642" max="5642" width="9.42578125" style="28" bestFit="1" customWidth="1"/>
    <col min="5643" max="5643" width="15.42578125" style="28" bestFit="1" customWidth="1"/>
    <col min="5644" max="5644" width="9.42578125" style="28" bestFit="1" customWidth="1"/>
    <col min="5645" max="5888" width="9.140625" style="28"/>
    <col min="5889" max="5889" width="15.85546875" style="28" customWidth="1"/>
    <col min="5890" max="5890" width="50.7109375" style="28" customWidth="1"/>
    <col min="5891" max="5891" width="20.140625" style="28" customWidth="1"/>
    <col min="5892" max="5893" width="17.7109375" style="28" bestFit="1" customWidth="1"/>
    <col min="5894" max="5894" width="16.5703125" style="28" bestFit="1" customWidth="1"/>
    <col min="5895" max="5895" width="15.7109375" style="28" bestFit="1" customWidth="1"/>
    <col min="5896" max="5896" width="18.42578125" style="28" bestFit="1" customWidth="1"/>
    <col min="5897" max="5897" width="15.42578125" style="28" bestFit="1" customWidth="1"/>
    <col min="5898" max="5898" width="9.42578125" style="28" bestFit="1" customWidth="1"/>
    <col min="5899" max="5899" width="15.42578125" style="28" bestFit="1" customWidth="1"/>
    <col min="5900" max="5900" width="9.42578125" style="28" bestFit="1" customWidth="1"/>
    <col min="5901" max="6144" width="9.140625" style="28"/>
    <col min="6145" max="6145" width="15.85546875" style="28" customWidth="1"/>
    <col min="6146" max="6146" width="50.7109375" style="28" customWidth="1"/>
    <col min="6147" max="6147" width="20.140625" style="28" customWidth="1"/>
    <col min="6148" max="6149" width="17.7109375" style="28" bestFit="1" customWidth="1"/>
    <col min="6150" max="6150" width="16.5703125" style="28" bestFit="1" customWidth="1"/>
    <col min="6151" max="6151" width="15.7109375" style="28" bestFit="1" customWidth="1"/>
    <col min="6152" max="6152" width="18.42578125" style="28" bestFit="1" customWidth="1"/>
    <col min="6153" max="6153" width="15.42578125" style="28" bestFit="1" customWidth="1"/>
    <col min="6154" max="6154" width="9.42578125" style="28" bestFit="1" customWidth="1"/>
    <col min="6155" max="6155" width="15.42578125" style="28" bestFit="1" customWidth="1"/>
    <col min="6156" max="6156" width="9.42578125" style="28" bestFit="1" customWidth="1"/>
    <col min="6157" max="6400" width="9.140625" style="28"/>
    <col min="6401" max="6401" width="15.85546875" style="28" customWidth="1"/>
    <col min="6402" max="6402" width="50.7109375" style="28" customWidth="1"/>
    <col min="6403" max="6403" width="20.140625" style="28" customWidth="1"/>
    <col min="6404" max="6405" width="17.7109375" style="28" bestFit="1" customWidth="1"/>
    <col min="6406" max="6406" width="16.5703125" style="28" bestFit="1" customWidth="1"/>
    <col min="6407" max="6407" width="15.7109375" style="28" bestFit="1" customWidth="1"/>
    <col min="6408" max="6408" width="18.42578125" style="28" bestFit="1" customWidth="1"/>
    <col min="6409" max="6409" width="15.42578125" style="28" bestFit="1" customWidth="1"/>
    <col min="6410" max="6410" width="9.42578125" style="28" bestFit="1" customWidth="1"/>
    <col min="6411" max="6411" width="15.42578125" style="28" bestFit="1" customWidth="1"/>
    <col min="6412" max="6412" width="9.42578125" style="28" bestFit="1" customWidth="1"/>
    <col min="6413" max="6656" width="9.140625" style="28"/>
    <col min="6657" max="6657" width="15.85546875" style="28" customWidth="1"/>
    <col min="6658" max="6658" width="50.7109375" style="28" customWidth="1"/>
    <col min="6659" max="6659" width="20.140625" style="28" customWidth="1"/>
    <col min="6660" max="6661" width="17.7109375" style="28" bestFit="1" customWidth="1"/>
    <col min="6662" max="6662" width="16.5703125" style="28" bestFit="1" customWidth="1"/>
    <col min="6663" max="6663" width="15.7109375" style="28" bestFit="1" customWidth="1"/>
    <col min="6664" max="6664" width="18.42578125" style="28" bestFit="1" customWidth="1"/>
    <col min="6665" max="6665" width="15.42578125" style="28" bestFit="1" customWidth="1"/>
    <col min="6666" max="6666" width="9.42578125" style="28" bestFit="1" customWidth="1"/>
    <col min="6667" max="6667" width="15.42578125" style="28" bestFit="1" customWidth="1"/>
    <col min="6668" max="6668" width="9.42578125" style="28" bestFit="1" customWidth="1"/>
    <col min="6669" max="6912" width="9.140625" style="28"/>
    <col min="6913" max="6913" width="15.85546875" style="28" customWidth="1"/>
    <col min="6914" max="6914" width="50.7109375" style="28" customWidth="1"/>
    <col min="6915" max="6915" width="20.140625" style="28" customWidth="1"/>
    <col min="6916" max="6917" width="17.7109375" style="28" bestFit="1" customWidth="1"/>
    <col min="6918" max="6918" width="16.5703125" style="28" bestFit="1" customWidth="1"/>
    <col min="6919" max="6919" width="15.7109375" style="28" bestFit="1" customWidth="1"/>
    <col min="6920" max="6920" width="18.42578125" style="28" bestFit="1" customWidth="1"/>
    <col min="6921" max="6921" width="15.42578125" style="28" bestFit="1" customWidth="1"/>
    <col min="6922" max="6922" width="9.42578125" style="28" bestFit="1" customWidth="1"/>
    <col min="6923" max="6923" width="15.42578125" style="28" bestFit="1" customWidth="1"/>
    <col min="6924" max="6924" width="9.42578125" style="28" bestFit="1" customWidth="1"/>
    <col min="6925" max="7168" width="9.140625" style="28"/>
    <col min="7169" max="7169" width="15.85546875" style="28" customWidth="1"/>
    <col min="7170" max="7170" width="50.7109375" style="28" customWidth="1"/>
    <col min="7171" max="7171" width="20.140625" style="28" customWidth="1"/>
    <col min="7172" max="7173" width="17.7109375" style="28" bestFit="1" customWidth="1"/>
    <col min="7174" max="7174" width="16.5703125" style="28" bestFit="1" customWidth="1"/>
    <col min="7175" max="7175" width="15.7109375" style="28" bestFit="1" customWidth="1"/>
    <col min="7176" max="7176" width="18.42578125" style="28" bestFit="1" customWidth="1"/>
    <col min="7177" max="7177" width="15.42578125" style="28" bestFit="1" customWidth="1"/>
    <col min="7178" max="7178" width="9.42578125" style="28" bestFit="1" customWidth="1"/>
    <col min="7179" max="7179" width="15.42578125" style="28" bestFit="1" customWidth="1"/>
    <col min="7180" max="7180" width="9.42578125" style="28" bestFit="1" customWidth="1"/>
    <col min="7181" max="7424" width="9.140625" style="28"/>
    <col min="7425" max="7425" width="15.85546875" style="28" customWidth="1"/>
    <col min="7426" max="7426" width="50.7109375" style="28" customWidth="1"/>
    <col min="7427" max="7427" width="20.140625" style="28" customWidth="1"/>
    <col min="7428" max="7429" width="17.7109375" style="28" bestFit="1" customWidth="1"/>
    <col min="7430" max="7430" width="16.5703125" style="28" bestFit="1" customWidth="1"/>
    <col min="7431" max="7431" width="15.7109375" style="28" bestFit="1" customWidth="1"/>
    <col min="7432" max="7432" width="18.42578125" style="28" bestFit="1" customWidth="1"/>
    <col min="7433" max="7433" width="15.42578125" style="28" bestFit="1" customWidth="1"/>
    <col min="7434" max="7434" width="9.42578125" style="28" bestFit="1" customWidth="1"/>
    <col min="7435" max="7435" width="15.42578125" style="28" bestFit="1" customWidth="1"/>
    <col min="7436" max="7436" width="9.42578125" style="28" bestFit="1" customWidth="1"/>
    <col min="7437" max="7680" width="9.140625" style="28"/>
    <col min="7681" max="7681" width="15.85546875" style="28" customWidth="1"/>
    <col min="7682" max="7682" width="50.7109375" style="28" customWidth="1"/>
    <col min="7683" max="7683" width="20.140625" style="28" customWidth="1"/>
    <col min="7684" max="7685" width="17.7109375" style="28" bestFit="1" customWidth="1"/>
    <col min="7686" max="7686" width="16.5703125" style="28" bestFit="1" customWidth="1"/>
    <col min="7687" max="7687" width="15.7109375" style="28" bestFit="1" customWidth="1"/>
    <col min="7688" max="7688" width="18.42578125" style="28" bestFit="1" customWidth="1"/>
    <col min="7689" max="7689" width="15.42578125" style="28" bestFit="1" customWidth="1"/>
    <col min="7690" max="7690" width="9.42578125" style="28" bestFit="1" customWidth="1"/>
    <col min="7691" max="7691" width="15.42578125" style="28" bestFit="1" customWidth="1"/>
    <col min="7692" max="7692" width="9.42578125" style="28" bestFit="1" customWidth="1"/>
    <col min="7693" max="7936" width="9.140625" style="28"/>
    <col min="7937" max="7937" width="15.85546875" style="28" customWidth="1"/>
    <col min="7938" max="7938" width="50.7109375" style="28" customWidth="1"/>
    <col min="7939" max="7939" width="20.140625" style="28" customWidth="1"/>
    <col min="7940" max="7941" width="17.7109375" style="28" bestFit="1" customWidth="1"/>
    <col min="7942" max="7942" width="16.5703125" style="28" bestFit="1" customWidth="1"/>
    <col min="7943" max="7943" width="15.7109375" style="28" bestFit="1" customWidth="1"/>
    <col min="7944" max="7944" width="18.42578125" style="28" bestFit="1" customWidth="1"/>
    <col min="7945" max="7945" width="15.42578125" style="28" bestFit="1" customWidth="1"/>
    <col min="7946" max="7946" width="9.42578125" style="28" bestFit="1" customWidth="1"/>
    <col min="7947" max="7947" width="15.42578125" style="28" bestFit="1" customWidth="1"/>
    <col min="7948" max="7948" width="9.42578125" style="28" bestFit="1" customWidth="1"/>
    <col min="7949" max="8192" width="9.140625" style="28"/>
    <col min="8193" max="8193" width="15.85546875" style="28" customWidth="1"/>
    <col min="8194" max="8194" width="50.7109375" style="28" customWidth="1"/>
    <col min="8195" max="8195" width="20.140625" style="28" customWidth="1"/>
    <col min="8196" max="8197" width="17.7109375" style="28" bestFit="1" customWidth="1"/>
    <col min="8198" max="8198" width="16.5703125" style="28" bestFit="1" customWidth="1"/>
    <col min="8199" max="8199" width="15.7109375" style="28" bestFit="1" customWidth="1"/>
    <col min="8200" max="8200" width="18.42578125" style="28" bestFit="1" customWidth="1"/>
    <col min="8201" max="8201" width="15.42578125" style="28" bestFit="1" customWidth="1"/>
    <col min="8202" max="8202" width="9.42578125" style="28" bestFit="1" customWidth="1"/>
    <col min="8203" max="8203" width="15.42578125" style="28" bestFit="1" customWidth="1"/>
    <col min="8204" max="8204" width="9.42578125" style="28" bestFit="1" customWidth="1"/>
    <col min="8205" max="8448" width="9.140625" style="28"/>
    <col min="8449" max="8449" width="15.85546875" style="28" customWidth="1"/>
    <col min="8450" max="8450" width="50.7109375" style="28" customWidth="1"/>
    <col min="8451" max="8451" width="20.140625" style="28" customWidth="1"/>
    <col min="8452" max="8453" width="17.7109375" style="28" bestFit="1" customWidth="1"/>
    <col min="8454" max="8454" width="16.5703125" style="28" bestFit="1" customWidth="1"/>
    <col min="8455" max="8455" width="15.7109375" style="28" bestFit="1" customWidth="1"/>
    <col min="8456" max="8456" width="18.42578125" style="28" bestFit="1" customWidth="1"/>
    <col min="8457" max="8457" width="15.42578125" style="28" bestFit="1" customWidth="1"/>
    <col min="8458" max="8458" width="9.42578125" style="28" bestFit="1" customWidth="1"/>
    <col min="8459" max="8459" width="15.42578125" style="28" bestFit="1" customWidth="1"/>
    <col min="8460" max="8460" width="9.42578125" style="28" bestFit="1" customWidth="1"/>
    <col min="8461" max="8704" width="9.140625" style="28"/>
    <col min="8705" max="8705" width="15.85546875" style="28" customWidth="1"/>
    <col min="8706" max="8706" width="50.7109375" style="28" customWidth="1"/>
    <col min="8707" max="8707" width="20.140625" style="28" customWidth="1"/>
    <col min="8708" max="8709" width="17.7109375" style="28" bestFit="1" customWidth="1"/>
    <col min="8710" max="8710" width="16.5703125" style="28" bestFit="1" customWidth="1"/>
    <col min="8711" max="8711" width="15.7109375" style="28" bestFit="1" customWidth="1"/>
    <col min="8712" max="8712" width="18.42578125" style="28" bestFit="1" customWidth="1"/>
    <col min="8713" max="8713" width="15.42578125" style="28" bestFit="1" customWidth="1"/>
    <col min="8714" max="8714" width="9.42578125" style="28" bestFit="1" customWidth="1"/>
    <col min="8715" max="8715" width="15.42578125" style="28" bestFit="1" customWidth="1"/>
    <col min="8716" max="8716" width="9.42578125" style="28" bestFit="1" customWidth="1"/>
    <col min="8717" max="8960" width="9.140625" style="28"/>
    <col min="8961" max="8961" width="15.85546875" style="28" customWidth="1"/>
    <col min="8962" max="8962" width="50.7109375" style="28" customWidth="1"/>
    <col min="8963" max="8963" width="20.140625" style="28" customWidth="1"/>
    <col min="8964" max="8965" width="17.7109375" style="28" bestFit="1" customWidth="1"/>
    <col min="8966" max="8966" width="16.5703125" style="28" bestFit="1" customWidth="1"/>
    <col min="8967" max="8967" width="15.7109375" style="28" bestFit="1" customWidth="1"/>
    <col min="8968" max="8968" width="18.42578125" style="28" bestFit="1" customWidth="1"/>
    <col min="8969" max="8969" width="15.42578125" style="28" bestFit="1" customWidth="1"/>
    <col min="8970" max="8970" width="9.42578125" style="28" bestFit="1" customWidth="1"/>
    <col min="8971" max="8971" width="15.42578125" style="28" bestFit="1" customWidth="1"/>
    <col min="8972" max="8972" width="9.42578125" style="28" bestFit="1" customWidth="1"/>
    <col min="8973" max="9216" width="9.140625" style="28"/>
    <col min="9217" max="9217" width="15.85546875" style="28" customWidth="1"/>
    <col min="9218" max="9218" width="50.7109375" style="28" customWidth="1"/>
    <col min="9219" max="9219" width="20.140625" style="28" customWidth="1"/>
    <col min="9220" max="9221" width="17.7109375" style="28" bestFit="1" customWidth="1"/>
    <col min="9222" max="9222" width="16.5703125" style="28" bestFit="1" customWidth="1"/>
    <col min="9223" max="9223" width="15.7109375" style="28" bestFit="1" customWidth="1"/>
    <col min="9224" max="9224" width="18.42578125" style="28" bestFit="1" customWidth="1"/>
    <col min="9225" max="9225" width="15.42578125" style="28" bestFit="1" customWidth="1"/>
    <col min="9226" max="9226" width="9.42578125" style="28" bestFit="1" customWidth="1"/>
    <col min="9227" max="9227" width="15.42578125" style="28" bestFit="1" customWidth="1"/>
    <col min="9228" max="9228" width="9.42578125" style="28" bestFit="1" customWidth="1"/>
    <col min="9229" max="9472" width="9.140625" style="28"/>
    <col min="9473" max="9473" width="15.85546875" style="28" customWidth="1"/>
    <col min="9474" max="9474" width="50.7109375" style="28" customWidth="1"/>
    <col min="9475" max="9475" width="20.140625" style="28" customWidth="1"/>
    <col min="9476" max="9477" width="17.7109375" style="28" bestFit="1" customWidth="1"/>
    <col min="9478" max="9478" width="16.5703125" style="28" bestFit="1" customWidth="1"/>
    <col min="9479" max="9479" width="15.7109375" style="28" bestFit="1" customWidth="1"/>
    <col min="9480" max="9480" width="18.42578125" style="28" bestFit="1" customWidth="1"/>
    <col min="9481" max="9481" width="15.42578125" style="28" bestFit="1" customWidth="1"/>
    <col min="9482" max="9482" width="9.42578125" style="28" bestFit="1" customWidth="1"/>
    <col min="9483" max="9483" width="15.42578125" style="28" bestFit="1" customWidth="1"/>
    <col min="9484" max="9484" width="9.42578125" style="28" bestFit="1" customWidth="1"/>
    <col min="9485" max="9728" width="9.140625" style="28"/>
    <col min="9729" max="9729" width="15.85546875" style="28" customWidth="1"/>
    <col min="9730" max="9730" width="50.7109375" style="28" customWidth="1"/>
    <col min="9731" max="9731" width="20.140625" style="28" customWidth="1"/>
    <col min="9732" max="9733" width="17.7109375" style="28" bestFit="1" customWidth="1"/>
    <col min="9734" max="9734" width="16.5703125" style="28" bestFit="1" customWidth="1"/>
    <col min="9735" max="9735" width="15.7109375" style="28" bestFit="1" customWidth="1"/>
    <col min="9736" max="9736" width="18.42578125" style="28" bestFit="1" customWidth="1"/>
    <col min="9737" max="9737" width="15.42578125" style="28" bestFit="1" customWidth="1"/>
    <col min="9738" max="9738" width="9.42578125" style="28" bestFit="1" customWidth="1"/>
    <col min="9739" max="9739" width="15.42578125" style="28" bestFit="1" customWidth="1"/>
    <col min="9740" max="9740" width="9.42578125" style="28" bestFit="1" customWidth="1"/>
    <col min="9741" max="9984" width="9.140625" style="28"/>
    <col min="9985" max="9985" width="15.85546875" style="28" customWidth="1"/>
    <col min="9986" max="9986" width="50.7109375" style="28" customWidth="1"/>
    <col min="9987" max="9987" width="20.140625" style="28" customWidth="1"/>
    <col min="9988" max="9989" width="17.7109375" style="28" bestFit="1" customWidth="1"/>
    <col min="9990" max="9990" width="16.5703125" style="28" bestFit="1" customWidth="1"/>
    <col min="9991" max="9991" width="15.7109375" style="28" bestFit="1" customWidth="1"/>
    <col min="9992" max="9992" width="18.42578125" style="28" bestFit="1" customWidth="1"/>
    <col min="9993" max="9993" width="15.42578125" style="28" bestFit="1" customWidth="1"/>
    <col min="9994" max="9994" width="9.42578125" style="28" bestFit="1" customWidth="1"/>
    <col min="9995" max="9995" width="15.42578125" style="28" bestFit="1" customWidth="1"/>
    <col min="9996" max="9996" width="9.42578125" style="28" bestFit="1" customWidth="1"/>
    <col min="9997" max="10240" width="9.140625" style="28"/>
    <col min="10241" max="10241" width="15.85546875" style="28" customWidth="1"/>
    <col min="10242" max="10242" width="50.7109375" style="28" customWidth="1"/>
    <col min="10243" max="10243" width="20.140625" style="28" customWidth="1"/>
    <col min="10244" max="10245" width="17.7109375" style="28" bestFit="1" customWidth="1"/>
    <col min="10246" max="10246" width="16.5703125" style="28" bestFit="1" customWidth="1"/>
    <col min="10247" max="10247" width="15.7109375" style="28" bestFit="1" customWidth="1"/>
    <col min="10248" max="10248" width="18.42578125" style="28" bestFit="1" customWidth="1"/>
    <col min="10249" max="10249" width="15.42578125" style="28" bestFit="1" customWidth="1"/>
    <col min="10250" max="10250" width="9.42578125" style="28" bestFit="1" customWidth="1"/>
    <col min="10251" max="10251" width="15.42578125" style="28" bestFit="1" customWidth="1"/>
    <col min="10252" max="10252" width="9.42578125" style="28" bestFit="1" customWidth="1"/>
    <col min="10253" max="10496" width="9.140625" style="28"/>
    <col min="10497" max="10497" width="15.85546875" style="28" customWidth="1"/>
    <col min="10498" max="10498" width="50.7109375" style="28" customWidth="1"/>
    <col min="10499" max="10499" width="20.140625" style="28" customWidth="1"/>
    <col min="10500" max="10501" width="17.7109375" style="28" bestFit="1" customWidth="1"/>
    <col min="10502" max="10502" width="16.5703125" style="28" bestFit="1" customWidth="1"/>
    <col min="10503" max="10503" width="15.7109375" style="28" bestFit="1" customWidth="1"/>
    <col min="10504" max="10504" width="18.42578125" style="28" bestFit="1" customWidth="1"/>
    <col min="10505" max="10505" width="15.42578125" style="28" bestFit="1" customWidth="1"/>
    <col min="10506" max="10506" width="9.42578125" style="28" bestFit="1" customWidth="1"/>
    <col min="10507" max="10507" width="15.42578125" style="28" bestFit="1" customWidth="1"/>
    <col min="10508" max="10508" width="9.42578125" style="28" bestFit="1" customWidth="1"/>
    <col min="10509" max="10752" width="9.140625" style="28"/>
    <col min="10753" max="10753" width="15.85546875" style="28" customWidth="1"/>
    <col min="10754" max="10754" width="50.7109375" style="28" customWidth="1"/>
    <col min="10755" max="10755" width="20.140625" style="28" customWidth="1"/>
    <col min="10756" max="10757" width="17.7109375" style="28" bestFit="1" customWidth="1"/>
    <col min="10758" max="10758" width="16.5703125" style="28" bestFit="1" customWidth="1"/>
    <col min="10759" max="10759" width="15.7109375" style="28" bestFit="1" customWidth="1"/>
    <col min="10760" max="10760" width="18.42578125" style="28" bestFit="1" customWidth="1"/>
    <col min="10761" max="10761" width="15.42578125" style="28" bestFit="1" customWidth="1"/>
    <col min="10762" max="10762" width="9.42578125" style="28" bestFit="1" customWidth="1"/>
    <col min="10763" max="10763" width="15.42578125" style="28" bestFit="1" customWidth="1"/>
    <col min="10764" max="10764" width="9.42578125" style="28" bestFit="1" customWidth="1"/>
    <col min="10765" max="11008" width="9.140625" style="28"/>
    <col min="11009" max="11009" width="15.85546875" style="28" customWidth="1"/>
    <col min="11010" max="11010" width="50.7109375" style="28" customWidth="1"/>
    <col min="11011" max="11011" width="20.140625" style="28" customWidth="1"/>
    <col min="11012" max="11013" width="17.7109375" style="28" bestFit="1" customWidth="1"/>
    <col min="11014" max="11014" width="16.5703125" style="28" bestFit="1" customWidth="1"/>
    <col min="11015" max="11015" width="15.7109375" style="28" bestFit="1" customWidth="1"/>
    <col min="11016" max="11016" width="18.42578125" style="28" bestFit="1" customWidth="1"/>
    <col min="11017" max="11017" width="15.42578125" style="28" bestFit="1" customWidth="1"/>
    <col min="11018" max="11018" width="9.42578125" style="28" bestFit="1" customWidth="1"/>
    <col min="11019" max="11019" width="15.42578125" style="28" bestFit="1" customWidth="1"/>
    <col min="11020" max="11020" width="9.42578125" style="28" bestFit="1" customWidth="1"/>
    <col min="11021" max="11264" width="9.140625" style="28"/>
    <col min="11265" max="11265" width="15.85546875" style="28" customWidth="1"/>
    <col min="11266" max="11266" width="50.7109375" style="28" customWidth="1"/>
    <col min="11267" max="11267" width="20.140625" style="28" customWidth="1"/>
    <col min="11268" max="11269" width="17.7109375" style="28" bestFit="1" customWidth="1"/>
    <col min="11270" max="11270" width="16.5703125" style="28" bestFit="1" customWidth="1"/>
    <col min="11271" max="11271" width="15.7109375" style="28" bestFit="1" customWidth="1"/>
    <col min="11272" max="11272" width="18.42578125" style="28" bestFit="1" customWidth="1"/>
    <col min="11273" max="11273" width="15.42578125" style="28" bestFit="1" customWidth="1"/>
    <col min="11274" max="11274" width="9.42578125" style="28" bestFit="1" customWidth="1"/>
    <col min="11275" max="11275" width="15.42578125" style="28" bestFit="1" customWidth="1"/>
    <col min="11276" max="11276" width="9.42578125" style="28" bestFit="1" customWidth="1"/>
    <col min="11277" max="11520" width="9.140625" style="28"/>
    <col min="11521" max="11521" width="15.85546875" style="28" customWidth="1"/>
    <col min="11522" max="11522" width="50.7109375" style="28" customWidth="1"/>
    <col min="11523" max="11523" width="20.140625" style="28" customWidth="1"/>
    <col min="11524" max="11525" width="17.7109375" style="28" bestFit="1" customWidth="1"/>
    <col min="11526" max="11526" width="16.5703125" style="28" bestFit="1" customWidth="1"/>
    <col min="11527" max="11527" width="15.7109375" style="28" bestFit="1" customWidth="1"/>
    <col min="11528" max="11528" width="18.42578125" style="28" bestFit="1" customWidth="1"/>
    <col min="11529" max="11529" width="15.42578125" style="28" bestFit="1" customWidth="1"/>
    <col min="11530" max="11530" width="9.42578125" style="28" bestFit="1" customWidth="1"/>
    <col min="11531" max="11531" width="15.42578125" style="28" bestFit="1" customWidth="1"/>
    <col min="11532" max="11532" width="9.42578125" style="28" bestFit="1" customWidth="1"/>
    <col min="11533" max="11776" width="9.140625" style="28"/>
    <col min="11777" max="11777" width="15.85546875" style="28" customWidth="1"/>
    <col min="11778" max="11778" width="50.7109375" style="28" customWidth="1"/>
    <col min="11779" max="11779" width="20.140625" style="28" customWidth="1"/>
    <col min="11780" max="11781" width="17.7109375" style="28" bestFit="1" customWidth="1"/>
    <col min="11782" max="11782" width="16.5703125" style="28" bestFit="1" customWidth="1"/>
    <col min="11783" max="11783" width="15.7109375" style="28" bestFit="1" customWidth="1"/>
    <col min="11784" max="11784" width="18.42578125" style="28" bestFit="1" customWidth="1"/>
    <col min="11785" max="11785" width="15.42578125" style="28" bestFit="1" customWidth="1"/>
    <col min="11786" max="11786" width="9.42578125" style="28" bestFit="1" customWidth="1"/>
    <col min="11787" max="11787" width="15.42578125" style="28" bestFit="1" customWidth="1"/>
    <col min="11788" max="11788" width="9.42578125" style="28" bestFit="1" customWidth="1"/>
    <col min="11789" max="12032" width="9.140625" style="28"/>
    <col min="12033" max="12033" width="15.85546875" style="28" customWidth="1"/>
    <col min="12034" max="12034" width="50.7109375" style="28" customWidth="1"/>
    <col min="12035" max="12035" width="20.140625" style="28" customWidth="1"/>
    <col min="12036" max="12037" width="17.7109375" style="28" bestFit="1" customWidth="1"/>
    <col min="12038" max="12038" width="16.5703125" style="28" bestFit="1" customWidth="1"/>
    <col min="12039" max="12039" width="15.7109375" style="28" bestFit="1" customWidth="1"/>
    <col min="12040" max="12040" width="18.42578125" style="28" bestFit="1" customWidth="1"/>
    <col min="12041" max="12041" width="15.42578125" style="28" bestFit="1" customWidth="1"/>
    <col min="12042" max="12042" width="9.42578125" style="28" bestFit="1" customWidth="1"/>
    <col min="12043" max="12043" width="15.42578125" style="28" bestFit="1" customWidth="1"/>
    <col min="12044" max="12044" width="9.42578125" style="28" bestFit="1" customWidth="1"/>
    <col min="12045" max="12288" width="9.140625" style="28"/>
    <col min="12289" max="12289" width="15.85546875" style="28" customWidth="1"/>
    <col min="12290" max="12290" width="50.7109375" style="28" customWidth="1"/>
    <col min="12291" max="12291" width="20.140625" style="28" customWidth="1"/>
    <col min="12292" max="12293" width="17.7109375" style="28" bestFit="1" customWidth="1"/>
    <col min="12294" max="12294" width="16.5703125" style="28" bestFit="1" customWidth="1"/>
    <col min="12295" max="12295" width="15.7109375" style="28" bestFit="1" customWidth="1"/>
    <col min="12296" max="12296" width="18.42578125" style="28" bestFit="1" customWidth="1"/>
    <col min="12297" max="12297" width="15.42578125" style="28" bestFit="1" customWidth="1"/>
    <col min="12298" max="12298" width="9.42578125" style="28" bestFit="1" customWidth="1"/>
    <col min="12299" max="12299" width="15.42578125" style="28" bestFit="1" customWidth="1"/>
    <col min="12300" max="12300" width="9.42578125" style="28" bestFit="1" customWidth="1"/>
    <col min="12301" max="12544" width="9.140625" style="28"/>
    <col min="12545" max="12545" width="15.85546875" style="28" customWidth="1"/>
    <col min="12546" max="12546" width="50.7109375" style="28" customWidth="1"/>
    <col min="12547" max="12547" width="20.140625" style="28" customWidth="1"/>
    <col min="12548" max="12549" width="17.7109375" style="28" bestFit="1" customWidth="1"/>
    <col min="12550" max="12550" width="16.5703125" style="28" bestFit="1" customWidth="1"/>
    <col min="12551" max="12551" width="15.7109375" style="28" bestFit="1" customWidth="1"/>
    <col min="12552" max="12552" width="18.42578125" style="28" bestFit="1" customWidth="1"/>
    <col min="12553" max="12553" width="15.42578125" style="28" bestFit="1" customWidth="1"/>
    <col min="12554" max="12554" width="9.42578125" style="28" bestFit="1" customWidth="1"/>
    <col min="12555" max="12555" width="15.42578125" style="28" bestFit="1" customWidth="1"/>
    <col min="12556" max="12556" width="9.42578125" style="28" bestFit="1" customWidth="1"/>
    <col min="12557" max="12800" width="9.140625" style="28"/>
    <col min="12801" max="12801" width="15.85546875" style="28" customWidth="1"/>
    <col min="12802" max="12802" width="50.7109375" style="28" customWidth="1"/>
    <col min="12803" max="12803" width="20.140625" style="28" customWidth="1"/>
    <col min="12804" max="12805" width="17.7109375" style="28" bestFit="1" customWidth="1"/>
    <col min="12806" max="12806" width="16.5703125" style="28" bestFit="1" customWidth="1"/>
    <col min="12807" max="12807" width="15.7109375" style="28" bestFit="1" customWidth="1"/>
    <col min="12808" max="12808" width="18.42578125" style="28" bestFit="1" customWidth="1"/>
    <col min="12809" max="12809" width="15.42578125" style="28" bestFit="1" customWidth="1"/>
    <col min="12810" max="12810" width="9.42578125" style="28" bestFit="1" customWidth="1"/>
    <col min="12811" max="12811" width="15.42578125" style="28" bestFit="1" customWidth="1"/>
    <col min="12812" max="12812" width="9.42578125" style="28" bestFit="1" customWidth="1"/>
    <col min="12813" max="13056" width="9.140625" style="28"/>
    <col min="13057" max="13057" width="15.85546875" style="28" customWidth="1"/>
    <col min="13058" max="13058" width="50.7109375" style="28" customWidth="1"/>
    <col min="13059" max="13059" width="20.140625" style="28" customWidth="1"/>
    <col min="13060" max="13061" width="17.7109375" style="28" bestFit="1" customWidth="1"/>
    <col min="13062" max="13062" width="16.5703125" style="28" bestFit="1" customWidth="1"/>
    <col min="13063" max="13063" width="15.7109375" style="28" bestFit="1" customWidth="1"/>
    <col min="13064" max="13064" width="18.42578125" style="28" bestFit="1" customWidth="1"/>
    <col min="13065" max="13065" width="15.42578125" style="28" bestFit="1" customWidth="1"/>
    <col min="13066" max="13066" width="9.42578125" style="28" bestFit="1" customWidth="1"/>
    <col min="13067" max="13067" width="15.42578125" style="28" bestFit="1" customWidth="1"/>
    <col min="13068" max="13068" width="9.42578125" style="28" bestFit="1" customWidth="1"/>
    <col min="13069" max="13312" width="9.140625" style="28"/>
    <col min="13313" max="13313" width="15.85546875" style="28" customWidth="1"/>
    <col min="13314" max="13314" width="50.7109375" style="28" customWidth="1"/>
    <col min="13315" max="13315" width="20.140625" style="28" customWidth="1"/>
    <col min="13316" max="13317" width="17.7109375" style="28" bestFit="1" customWidth="1"/>
    <col min="13318" max="13318" width="16.5703125" style="28" bestFit="1" customWidth="1"/>
    <col min="13319" max="13319" width="15.7109375" style="28" bestFit="1" customWidth="1"/>
    <col min="13320" max="13320" width="18.42578125" style="28" bestFit="1" customWidth="1"/>
    <col min="13321" max="13321" width="15.42578125" style="28" bestFit="1" customWidth="1"/>
    <col min="13322" max="13322" width="9.42578125" style="28" bestFit="1" customWidth="1"/>
    <col min="13323" max="13323" width="15.42578125" style="28" bestFit="1" customWidth="1"/>
    <col min="13324" max="13324" width="9.42578125" style="28" bestFit="1" customWidth="1"/>
    <col min="13325" max="13568" width="9.140625" style="28"/>
    <col min="13569" max="13569" width="15.85546875" style="28" customWidth="1"/>
    <col min="13570" max="13570" width="50.7109375" style="28" customWidth="1"/>
    <col min="13571" max="13571" width="20.140625" style="28" customWidth="1"/>
    <col min="13572" max="13573" width="17.7109375" style="28" bestFit="1" customWidth="1"/>
    <col min="13574" max="13574" width="16.5703125" style="28" bestFit="1" customWidth="1"/>
    <col min="13575" max="13575" width="15.7109375" style="28" bestFit="1" customWidth="1"/>
    <col min="13576" max="13576" width="18.42578125" style="28" bestFit="1" customWidth="1"/>
    <col min="13577" max="13577" width="15.42578125" style="28" bestFit="1" customWidth="1"/>
    <col min="13578" max="13578" width="9.42578125" style="28" bestFit="1" customWidth="1"/>
    <col min="13579" max="13579" width="15.42578125" style="28" bestFit="1" customWidth="1"/>
    <col min="13580" max="13580" width="9.42578125" style="28" bestFit="1" customWidth="1"/>
    <col min="13581" max="13824" width="9.140625" style="28"/>
    <col min="13825" max="13825" width="15.85546875" style="28" customWidth="1"/>
    <col min="13826" max="13826" width="50.7109375" style="28" customWidth="1"/>
    <col min="13827" max="13827" width="20.140625" style="28" customWidth="1"/>
    <col min="13828" max="13829" width="17.7109375" style="28" bestFit="1" customWidth="1"/>
    <col min="13830" max="13830" width="16.5703125" style="28" bestFit="1" customWidth="1"/>
    <col min="13831" max="13831" width="15.7109375" style="28" bestFit="1" customWidth="1"/>
    <col min="13832" max="13832" width="18.42578125" style="28" bestFit="1" customWidth="1"/>
    <col min="13833" max="13833" width="15.42578125" style="28" bestFit="1" customWidth="1"/>
    <col min="13834" max="13834" width="9.42578125" style="28" bestFit="1" customWidth="1"/>
    <col min="13835" max="13835" width="15.42578125" style="28" bestFit="1" customWidth="1"/>
    <col min="13836" max="13836" width="9.42578125" style="28" bestFit="1" customWidth="1"/>
    <col min="13837" max="14080" width="9.140625" style="28"/>
    <col min="14081" max="14081" width="15.85546875" style="28" customWidth="1"/>
    <col min="14082" max="14082" width="50.7109375" style="28" customWidth="1"/>
    <col min="14083" max="14083" width="20.140625" style="28" customWidth="1"/>
    <col min="14084" max="14085" width="17.7109375" style="28" bestFit="1" customWidth="1"/>
    <col min="14086" max="14086" width="16.5703125" style="28" bestFit="1" customWidth="1"/>
    <col min="14087" max="14087" width="15.7109375" style="28" bestFit="1" customWidth="1"/>
    <col min="14088" max="14088" width="18.42578125" style="28" bestFit="1" customWidth="1"/>
    <col min="14089" max="14089" width="15.42578125" style="28" bestFit="1" customWidth="1"/>
    <col min="14090" max="14090" width="9.42578125" style="28" bestFit="1" customWidth="1"/>
    <col min="14091" max="14091" width="15.42578125" style="28" bestFit="1" customWidth="1"/>
    <col min="14092" max="14092" width="9.42578125" style="28" bestFit="1" customWidth="1"/>
    <col min="14093" max="14336" width="9.140625" style="28"/>
    <col min="14337" max="14337" width="15.85546875" style="28" customWidth="1"/>
    <col min="14338" max="14338" width="50.7109375" style="28" customWidth="1"/>
    <col min="14339" max="14339" width="20.140625" style="28" customWidth="1"/>
    <col min="14340" max="14341" width="17.7109375" style="28" bestFit="1" customWidth="1"/>
    <col min="14342" max="14342" width="16.5703125" style="28" bestFit="1" customWidth="1"/>
    <col min="14343" max="14343" width="15.7109375" style="28" bestFit="1" customWidth="1"/>
    <col min="14344" max="14344" width="18.42578125" style="28" bestFit="1" customWidth="1"/>
    <col min="14345" max="14345" width="15.42578125" style="28" bestFit="1" customWidth="1"/>
    <col min="14346" max="14346" width="9.42578125" style="28" bestFit="1" customWidth="1"/>
    <col min="14347" max="14347" width="15.42578125" style="28" bestFit="1" customWidth="1"/>
    <col min="14348" max="14348" width="9.42578125" style="28" bestFit="1" customWidth="1"/>
    <col min="14349" max="14592" width="9.140625" style="28"/>
    <col min="14593" max="14593" width="15.85546875" style="28" customWidth="1"/>
    <col min="14594" max="14594" width="50.7109375" style="28" customWidth="1"/>
    <col min="14595" max="14595" width="20.140625" style="28" customWidth="1"/>
    <col min="14596" max="14597" width="17.7109375" style="28" bestFit="1" customWidth="1"/>
    <col min="14598" max="14598" width="16.5703125" style="28" bestFit="1" customWidth="1"/>
    <col min="14599" max="14599" width="15.7109375" style="28" bestFit="1" customWidth="1"/>
    <col min="14600" max="14600" width="18.42578125" style="28" bestFit="1" customWidth="1"/>
    <col min="14601" max="14601" width="15.42578125" style="28" bestFit="1" customWidth="1"/>
    <col min="14602" max="14602" width="9.42578125" style="28" bestFit="1" customWidth="1"/>
    <col min="14603" max="14603" width="15.42578125" style="28" bestFit="1" customWidth="1"/>
    <col min="14604" max="14604" width="9.42578125" style="28" bestFit="1" customWidth="1"/>
    <col min="14605" max="14848" width="9.140625" style="28"/>
    <col min="14849" max="14849" width="15.85546875" style="28" customWidth="1"/>
    <col min="14850" max="14850" width="50.7109375" style="28" customWidth="1"/>
    <col min="14851" max="14851" width="20.140625" style="28" customWidth="1"/>
    <col min="14852" max="14853" width="17.7109375" style="28" bestFit="1" customWidth="1"/>
    <col min="14854" max="14854" width="16.5703125" style="28" bestFit="1" customWidth="1"/>
    <col min="14855" max="14855" width="15.7109375" style="28" bestFit="1" customWidth="1"/>
    <col min="14856" max="14856" width="18.42578125" style="28" bestFit="1" customWidth="1"/>
    <col min="14857" max="14857" width="15.42578125" style="28" bestFit="1" customWidth="1"/>
    <col min="14858" max="14858" width="9.42578125" style="28" bestFit="1" customWidth="1"/>
    <col min="14859" max="14859" width="15.42578125" style="28" bestFit="1" customWidth="1"/>
    <col min="14860" max="14860" width="9.42578125" style="28" bestFit="1" customWidth="1"/>
    <col min="14861" max="15104" width="9.140625" style="28"/>
    <col min="15105" max="15105" width="15.85546875" style="28" customWidth="1"/>
    <col min="15106" max="15106" width="50.7109375" style="28" customWidth="1"/>
    <col min="15107" max="15107" width="20.140625" style="28" customWidth="1"/>
    <col min="15108" max="15109" width="17.7109375" style="28" bestFit="1" customWidth="1"/>
    <col min="15110" max="15110" width="16.5703125" style="28" bestFit="1" customWidth="1"/>
    <col min="15111" max="15111" width="15.7109375" style="28" bestFit="1" customWidth="1"/>
    <col min="15112" max="15112" width="18.42578125" style="28" bestFit="1" customWidth="1"/>
    <col min="15113" max="15113" width="15.42578125" style="28" bestFit="1" customWidth="1"/>
    <col min="15114" max="15114" width="9.42578125" style="28" bestFit="1" customWidth="1"/>
    <col min="15115" max="15115" width="15.42578125" style="28" bestFit="1" customWidth="1"/>
    <col min="15116" max="15116" width="9.42578125" style="28" bestFit="1" customWidth="1"/>
    <col min="15117" max="15360" width="9.140625" style="28"/>
    <col min="15361" max="15361" width="15.85546875" style="28" customWidth="1"/>
    <col min="15362" max="15362" width="50.7109375" style="28" customWidth="1"/>
    <col min="15363" max="15363" width="20.140625" style="28" customWidth="1"/>
    <col min="15364" max="15365" width="17.7109375" style="28" bestFit="1" customWidth="1"/>
    <col min="15366" max="15366" width="16.5703125" style="28" bestFit="1" customWidth="1"/>
    <col min="15367" max="15367" width="15.7109375" style="28" bestFit="1" customWidth="1"/>
    <col min="15368" max="15368" width="18.42578125" style="28" bestFit="1" customWidth="1"/>
    <col min="15369" max="15369" width="15.42578125" style="28" bestFit="1" customWidth="1"/>
    <col min="15370" max="15370" width="9.42578125" style="28" bestFit="1" customWidth="1"/>
    <col min="15371" max="15371" width="15.42578125" style="28" bestFit="1" customWidth="1"/>
    <col min="15372" max="15372" width="9.42578125" style="28" bestFit="1" customWidth="1"/>
    <col min="15373" max="15616" width="9.140625" style="28"/>
    <col min="15617" max="15617" width="15.85546875" style="28" customWidth="1"/>
    <col min="15618" max="15618" width="50.7109375" style="28" customWidth="1"/>
    <col min="15619" max="15619" width="20.140625" style="28" customWidth="1"/>
    <col min="15620" max="15621" width="17.7109375" style="28" bestFit="1" customWidth="1"/>
    <col min="15622" max="15622" width="16.5703125" style="28" bestFit="1" customWidth="1"/>
    <col min="15623" max="15623" width="15.7109375" style="28" bestFit="1" customWidth="1"/>
    <col min="15624" max="15624" width="18.42578125" style="28" bestFit="1" customWidth="1"/>
    <col min="15625" max="15625" width="15.42578125" style="28" bestFit="1" customWidth="1"/>
    <col min="15626" max="15626" width="9.42578125" style="28" bestFit="1" customWidth="1"/>
    <col min="15627" max="15627" width="15.42578125" style="28" bestFit="1" customWidth="1"/>
    <col min="15628" max="15628" width="9.42578125" style="28" bestFit="1" customWidth="1"/>
    <col min="15629" max="15872" width="9.140625" style="28"/>
    <col min="15873" max="15873" width="15.85546875" style="28" customWidth="1"/>
    <col min="15874" max="15874" width="50.7109375" style="28" customWidth="1"/>
    <col min="15875" max="15875" width="20.140625" style="28" customWidth="1"/>
    <col min="15876" max="15877" width="17.7109375" style="28" bestFit="1" customWidth="1"/>
    <col min="15878" max="15878" width="16.5703125" style="28" bestFit="1" customWidth="1"/>
    <col min="15879" max="15879" width="15.7109375" style="28" bestFit="1" customWidth="1"/>
    <col min="15880" max="15880" width="18.42578125" style="28" bestFit="1" customWidth="1"/>
    <col min="15881" max="15881" width="15.42578125" style="28" bestFit="1" customWidth="1"/>
    <col min="15882" max="15882" width="9.42578125" style="28" bestFit="1" customWidth="1"/>
    <col min="15883" max="15883" width="15.42578125" style="28" bestFit="1" customWidth="1"/>
    <col min="15884" max="15884" width="9.42578125" style="28" bestFit="1" customWidth="1"/>
    <col min="15885" max="16128" width="9.140625" style="28"/>
    <col min="16129" max="16129" width="15.85546875" style="28" customWidth="1"/>
    <col min="16130" max="16130" width="50.7109375" style="28" customWidth="1"/>
    <col min="16131" max="16131" width="20.140625" style="28" customWidth="1"/>
    <col min="16132" max="16133" width="17.7109375" style="28" bestFit="1" customWidth="1"/>
    <col min="16134" max="16134" width="16.5703125" style="28" bestFit="1" customWidth="1"/>
    <col min="16135" max="16135" width="15.7109375" style="28" bestFit="1" customWidth="1"/>
    <col min="16136" max="16136" width="18.42578125" style="28" bestFit="1" customWidth="1"/>
    <col min="16137" max="16137" width="15.42578125" style="28" bestFit="1" customWidth="1"/>
    <col min="16138" max="16138" width="9.42578125" style="28" bestFit="1" customWidth="1"/>
    <col min="16139" max="16139" width="15.42578125" style="28" bestFit="1" customWidth="1"/>
    <col min="16140" max="16140" width="9.42578125" style="28" bestFit="1" customWidth="1"/>
    <col min="16141" max="16384" width="9.140625" style="28"/>
  </cols>
  <sheetData>
    <row r="1" spans="1:15" ht="18" hidden="1" customHeight="1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33"/>
      <c r="M1" s="133"/>
      <c r="N1" s="133"/>
      <c r="O1" s="133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133"/>
      <c r="M2" s="133"/>
      <c r="N2" s="133"/>
      <c r="O2" s="133"/>
    </row>
    <row r="3" spans="1:15" ht="18" hidden="1" customHeight="1" x14ac:dyDescent="0.2">
      <c r="A3" s="140"/>
      <c r="B3" s="140"/>
      <c r="C3" s="140"/>
      <c r="D3" s="140"/>
      <c r="E3" s="140"/>
      <c r="F3" s="140"/>
      <c r="G3" s="140"/>
      <c r="H3" s="140"/>
      <c r="I3" s="141"/>
      <c r="J3" s="141"/>
      <c r="K3" s="141"/>
      <c r="L3" s="133"/>
      <c r="M3" s="133"/>
      <c r="N3" s="133"/>
      <c r="O3" s="133"/>
    </row>
    <row r="4" spans="1:15" ht="18" x14ac:dyDescent="0.2">
      <c r="A4" s="140"/>
      <c r="B4" s="140"/>
      <c r="C4" s="140"/>
      <c r="D4" s="140"/>
      <c r="E4" s="140"/>
      <c r="F4" s="140"/>
      <c r="G4" s="140"/>
      <c r="H4" s="140"/>
      <c r="I4" s="141"/>
      <c r="J4" s="141"/>
      <c r="K4" s="141"/>
      <c r="L4" s="133"/>
      <c r="M4" s="133"/>
      <c r="N4" s="133"/>
      <c r="O4" s="133"/>
    </row>
    <row r="5" spans="1:15" ht="15.75" customHeight="1" x14ac:dyDescent="0.2">
      <c r="A5" s="307" t="s">
        <v>258</v>
      </c>
      <c r="B5" s="307"/>
      <c r="C5" s="307"/>
      <c r="D5" s="307"/>
      <c r="E5" s="307"/>
      <c r="F5" s="307"/>
      <c r="G5" s="307"/>
      <c r="H5" s="307"/>
      <c r="I5" s="34"/>
      <c r="J5" s="34"/>
      <c r="K5" s="34"/>
      <c r="L5" s="133"/>
      <c r="M5" s="133"/>
      <c r="N5" s="133"/>
      <c r="O5" s="133"/>
    </row>
    <row r="6" spans="1:15" ht="18" x14ac:dyDescent="0.2">
      <c r="A6" s="140"/>
      <c r="B6" s="140"/>
      <c r="C6" s="140"/>
      <c r="D6" s="140"/>
      <c r="E6" s="140"/>
      <c r="F6" s="140"/>
      <c r="G6" s="140"/>
      <c r="H6" s="140"/>
      <c r="I6" s="141"/>
      <c r="J6" s="141"/>
      <c r="K6" s="141"/>
      <c r="L6" s="133"/>
      <c r="M6" s="133"/>
      <c r="N6" s="133"/>
      <c r="O6" s="133"/>
    </row>
    <row r="7" spans="1:15" s="29" customFormat="1" ht="57" x14ac:dyDescent="0.25">
      <c r="A7" s="306" t="s">
        <v>3</v>
      </c>
      <c r="B7" s="306"/>
      <c r="C7" s="152" t="s">
        <v>568</v>
      </c>
      <c r="D7" s="152" t="s">
        <v>565</v>
      </c>
      <c r="E7" s="152" t="s">
        <v>567</v>
      </c>
      <c r="F7" s="152" t="s">
        <v>566</v>
      </c>
      <c r="G7" s="147" t="s">
        <v>259</v>
      </c>
      <c r="H7" s="147" t="s">
        <v>564</v>
      </c>
      <c r="I7" s="134"/>
      <c r="J7" s="134"/>
      <c r="K7" s="134"/>
      <c r="L7" s="134"/>
      <c r="M7" s="134"/>
      <c r="N7" s="134"/>
      <c r="O7" s="134"/>
    </row>
    <row r="8" spans="1:15" s="30" customFormat="1" x14ac:dyDescent="0.2">
      <c r="A8" s="305">
        <v>1</v>
      </c>
      <c r="B8" s="305"/>
      <c r="C8" s="148">
        <v>2</v>
      </c>
      <c r="D8" s="148">
        <v>3</v>
      </c>
      <c r="E8" s="148">
        <v>4.3333333333333304</v>
      </c>
      <c r="F8" s="148">
        <v>5.0833333333333304</v>
      </c>
      <c r="G8" s="148">
        <v>6</v>
      </c>
      <c r="H8" s="148">
        <v>7</v>
      </c>
      <c r="I8" s="136"/>
      <c r="J8" s="136"/>
      <c r="K8" s="136"/>
      <c r="L8" s="136"/>
      <c r="M8" s="135"/>
      <c r="N8" s="135"/>
      <c r="O8" s="135"/>
    </row>
    <row r="9" spans="1:15" ht="12.75" customHeight="1" x14ac:dyDescent="0.2">
      <c r="A9" s="149" t="s">
        <v>255</v>
      </c>
      <c r="B9" s="149" t="s">
        <v>25</v>
      </c>
      <c r="C9" s="150" t="s">
        <v>27</v>
      </c>
      <c r="D9" s="150" t="s">
        <v>27</v>
      </c>
      <c r="E9" s="150" t="s">
        <v>27</v>
      </c>
      <c r="F9" s="150" t="s">
        <v>27</v>
      </c>
      <c r="G9" s="150" t="s">
        <v>25</v>
      </c>
      <c r="H9" s="150" t="s">
        <v>25</v>
      </c>
      <c r="I9" s="144"/>
      <c r="J9" s="144"/>
      <c r="K9" s="144"/>
      <c r="L9" s="144"/>
      <c r="M9" s="145"/>
      <c r="N9" s="145"/>
      <c r="O9" s="145"/>
    </row>
    <row r="10" spans="1:15" x14ac:dyDescent="0.2">
      <c r="A10" s="195" t="s">
        <v>256</v>
      </c>
      <c r="B10" s="196" t="s">
        <v>25</v>
      </c>
      <c r="C10" s="199">
        <f t="shared" ref="C10:D11" si="0">+C11</f>
        <v>0</v>
      </c>
      <c r="D10" s="200">
        <f t="shared" si="0"/>
        <v>0</v>
      </c>
      <c r="E10" s="200">
        <f t="shared" ref="E10:F11" si="1">+E11</f>
        <v>0</v>
      </c>
      <c r="F10" s="199">
        <f t="shared" si="1"/>
        <v>0</v>
      </c>
      <c r="G10" s="199" t="e">
        <f t="shared" ref="G10:G19" si="2">+F10/C10*100</f>
        <v>#DIV/0!</v>
      </c>
      <c r="H10" s="199" t="e">
        <f t="shared" ref="H10:H19" si="3">+F10/E10*100</f>
        <v>#DIV/0!</v>
      </c>
      <c r="I10" s="144"/>
      <c r="J10" s="144"/>
      <c r="K10" s="144"/>
      <c r="L10" s="144"/>
      <c r="M10" s="159"/>
      <c r="N10" s="159"/>
      <c r="O10" s="159"/>
    </row>
    <row r="11" spans="1:15" x14ac:dyDescent="0.2">
      <c r="A11" s="194" t="s">
        <v>56</v>
      </c>
      <c r="B11" s="171" t="s">
        <v>57</v>
      </c>
      <c r="C11" s="197">
        <f t="shared" si="0"/>
        <v>0</v>
      </c>
      <c r="D11" s="198">
        <f t="shared" si="0"/>
        <v>0</v>
      </c>
      <c r="E11" s="198">
        <f t="shared" si="1"/>
        <v>0</v>
      </c>
      <c r="F11" s="197">
        <f t="shared" si="1"/>
        <v>0</v>
      </c>
      <c r="G11" s="197" t="e">
        <f t="shared" si="2"/>
        <v>#DIV/0!</v>
      </c>
      <c r="H11" s="197" t="e">
        <f t="shared" si="3"/>
        <v>#DIV/0!</v>
      </c>
      <c r="I11" s="144"/>
      <c r="J11" s="144"/>
      <c r="K11" s="144"/>
      <c r="L11" s="144"/>
      <c r="M11" s="159"/>
      <c r="N11" s="159"/>
      <c r="O11" s="159"/>
    </row>
    <row r="12" spans="1:15" x14ac:dyDescent="0.2">
      <c r="A12" s="162" t="s">
        <v>59</v>
      </c>
      <c r="B12" s="146" t="s">
        <v>60</v>
      </c>
      <c r="C12" s="165"/>
      <c r="D12" s="151"/>
      <c r="E12" s="143"/>
      <c r="F12" s="142"/>
      <c r="G12" s="165" t="e">
        <f t="shared" si="2"/>
        <v>#DIV/0!</v>
      </c>
      <c r="H12" s="165" t="e">
        <f t="shared" si="3"/>
        <v>#DIV/0!</v>
      </c>
      <c r="I12" s="144"/>
      <c r="J12" s="144"/>
      <c r="K12" s="144"/>
      <c r="L12" s="144"/>
      <c r="M12" s="145"/>
      <c r="N12" s="145"/>
      <c r="O12" s="145"/>
    </row>
    <row r="13" spans="1:15" x14ac:dyDescent="0.2">
      <c r="A13" s="195" t="s">
        <v>506</v>
      </c>
      <c r="B13" s="196" t="s">
        <v>25</v>
      </c>
      <c r="C13" s="199">
        <f>+C14+C16+C18</f>
        <v>0</v>
      </c>
      <c r="D13" s="200">
        <f>+D14+D16+D18</f>
        <v>0</v>
      </c>
      <c r="E13" s="200">
        <f>+E14+E16+E18</f>
        <v>0</v>
      </c>
      <c r="F13" s="199">
        <f>+F14+F16+F18</f>
        <v>0</v>
      </c>
      <c r="G13" s="199" t="e">
        <f t="shared" si="2"/>
        <v>#DIV/0!</v>
      </c>
      <c r="H13" s="199" t="e">
        <f t="shared" si="3"/>
        <v>#DIV/0!</v>
      </c>
      <c r="I13" s="144"/>
      <c r="J13" s="144"/>
      <c r="K13" s="144"/>
      <c r="L13" s="144"/>
      <c r="M13" s="159"/>
      <c r="N13" s="159"/>
      <c r="O13" s="159"/>
    </row>
    <row r="14" spans="1:15" x14ac:dyDescent="0.2">
      <c r="A14" s="194" t="s">
        <v>80</v>
      </c>
      <c r="B14" s="171" t="s">
        <v>483</v>
      </c>
      <c r="C14" s="197">
        <f>+C15</f>
        <v>0</v>
      </c>
      <c r="D14" s="198">
        <f>+D15</f>
        <v>0</v>
      </c>
      <c r="E14" s="198">
        <f>+E15</f>
        <v>0</v>
      </c>
      <c r="F14" s="197">
        <f>+F15</f>
        <v>0</v>
      </c>
      <c r="G14" s="197" t="e">
        <f t="shared" si="2"/>
        <v>#DIV/0!</v>
      </c>
      <c r="H14" s="197" t="e">
        <f t="shared" si="3"/>
        <v>#DIV/0!</v>
      </c>
      <c r="I14" s="144"/>
      <c r="J14" s="144"/>
      <c r="K14" s="144"/>
      <c r="L14" s="144"/>
      <c r="M14" s="159"/>
      <c r="N14" s="159"/>
      <c r="O14" s="159"/>
    </row>
    <row r="15" spans="1:15" x14ac:dyDescent="0.2">
      <c r="A15" s="162" t="s">
        <v>82</v>
      </c>
      <c r="B15" s="146" t="s">
        <v>483</v>
      </c>
      <c r="C15" s="165"/>
      <c r="D15" s="151"/>
      <c r="E15" s="143"/>
      <c r="F15" s="142"/>
      <c r="G15" s="165" t="e">
        <f t="shared" si="2"/>
        <v>#DIV/0!</v>
      </c>
      <c r="H15" s="165" t="e">
        <f t="shared" si="3"/>
        <v>#DIV/0!</v>
      </c>
      <c r="I15" s="145"/>
      <c r="J15" s="145"/>
      <c r="K15" s="145"/>
      <c r="L15" s="145"/>
      <c r="M15" s="145"/>
      <c r="N15" s="145"/>
      <c r="O15" s="145"/>
    </row>
    <row r="16" spans="1:15" x14ac:dyDescent="0.2">
      <c r="A16" s="194" t="s">
        <v>56</v>
      </c>
      <c r="B16" s="171" t="s">
        <v>57</v>
      </c>
      <c r="C16" s="197"/>
      <c r="D16" s="198"/>
      <c r="E16" s="198"/>
      <c r="F16" s="197"/>
      <c r="G16" s="197" t="e">
        <f t="shared" si="2"/>
        <v>#DIV/0!</v>
      </c>
      <c r="H16" s="197" t="e">
        <f t="shared" si="3"/>
        <v>#DIV/0!</v>
      </c>
      <c r="I16" s="144"/>
      <c r="J16" s="144"/>
      <c r="K16" s="144"/>
      <c r="L16" s="144"/>
      <c r="M16" s="159"/>
      <c r="N16" s="159"/>
      <c r="O16" s="159"/>
    </row>
    <row r="17" spans="1:15" x14ac:dyDescent="0.2">
      <c r="A17" s="162" t="s">
        <v>59</v>
      </c>
      <c r="B17" s="146" t="s">
        <v>60</v>
      </c>
      <c r="C17" s="165"/>
      <c r="D17" s="151"/>
      <c r="E17" s="143"/>
      <c r="F17" s="142"/>
      <c r="G17" s="165" t="e">
        <f t="shared" si="2"/>
        <v>#DIV/0!</v>
      </c>
      <c r="H17" s="165" t="e">
        <f t="shared" si="3"/>
        <v>#DIV/0!</v>
      </c>
      <c r="I17" s="145"/>
      <c r="J17" s="145"/>
      <c r="K17" s="145"/>
      <c r="L17" s="145"/>
      <c r="M17" s="145"/>
      <c r="N17" s="145"/>
      <c r="O17" s="145"/>
    </row>
    <row r="18" spans="1:15" x14ac:dyDescent="0.2">
      <c r="A18" s="194" t="s">
        <v>61</v>
      </c>
      <c r="B18" s="171" t="s">
        <v>62</v>
      </c>
      <c r="C18" s="197"/>
      <c r="D18" s="198"/>
      <c r="E18" s="198"/>
      <c r="F18" s="197"/>
      <c r="G18" s="197" t="e">
        <f t="shared" si="2"/>
        <v>#DIV/0!</v>
      </c>
      <c r="H18" s="197" t="e">
        <f t="shared" si="3"/>
        <v>#DIV/0!</v>
      </c>
      <c r="I18" s="144"/>
      <c r="J18" s="144"/>
      <c r="K18" s="144"/>
      <c r="L18" s="144"/>
      <c r="M18" s="159"/>
      <c r="N18" s="159"/>
      <c r="O18" s="159"/>
    </row>
    <row r="19" spans="1:15" x14ac:dyDescent="0.2">
      <c r="A19" s="162" t="s">
        <v>74</v>
      </c>
      <c r="B19" s="146" t="s">
        <v>75</v>
      </c>
      <c r="C19" s="165"/>
      <c r="D19" s="151"/>
      <c r="E19" s="143"/>
      <c r="F19" s="142"/>
      <c r="G19" s="165" t="e">
        <f t="shared" si="2"/>
        <v>#DIV/0!</v>
      </c>
      <c r="H19" s="165" t="e">
        <f t="shared" si="3"/>
        <v>#DIV/0!</v>
      </c>
      <c r="I19" s="145"/>
      <c r="J19" s="145"/>
      <c r="K19" s="145"/>
      <c r="L19" s="145"/>
      <c r="M19" s="145"/>
      <c r="N19" s="145"/>
      <c r="O19" s="145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BD3C-E7AC-4E16-B7A9-F738F82FD5D4}">
  <sheetPr>
    <pageSetUpPr fitToPage="1"/>
  </sheetPr>
  <dimension ref="A1:E398"/>
  <sheetViews>
    <sheetView workbookViewId="0">
      <selection activeCell="P23" sqref="P23"/>
    </sheetView>
  </sheetViews>
  <sheetFormatPr defaultRowHeight="15" x14ac:dyDescent="0.25"/>
  <cols>
    <col min="1" max="1" width="23.140625" customWidth="1"/>
    <col min="2" max="2" width="27.7109375" customWidth="1"/>
    <col min="3" max="3" width="21.140625" customWidth="1"/>
    <col min="4" max="4" width="29.85546875" customWidth="1"/>
    <col min="5" max="5" width="17.28515625" customWidth="1"/>
    <col min="8" max="8" width="9.28515625" customWidth="1"/>
  </cols>
  <sheetData>
    <row r="1" spans="1:5" ht="15.75" x14ac:dyDescent="0.25">
      <c r="A1" s="309" t="s">
        <v>550</v>
      </c>
      <c r="B1" s="309"/>
      <c r="C1" s="309"/>
      <c r="D1" s="309"/>
      <c r="E1" s="309"/>
    </row>
    <row r="2" spans="1:5" ht="15.75" x14ac:dyDescent="0.25">
      <c r="A2" s="309" t="s">
        <v>551</v>
      </c>
      <c r="B2" s="309"/>
      <c r="C2" s="309"/>
      <c r="D2" s="309"/>
      <c r="E2" s="309"/>
    </row>
    <row r="3" spans="1:5" ht="18" x14ac:dyDescent="0.25">
      <c r="A3" s="225"/>
      <c r="B3" s="225"/>
      <c r="C3" s="226"/>
      <c r="D3" s="226"/>
      <c r="E3" s="226"/>
    </row>
    <row r="4" spans="1:5" ht="42.75" x14ac:dyDescent="0.25">
      <c r="A4" s="310" t="s">
        <v>3</v>
      </c>
      <c r="B4" s="310"/>
      <c r="C4" s="152" t="s">
        <v>565</v>
      </c>
      <c r="D4" s="152" t="s">
        <v>566</v>
      </c>
      <c r="E4" s="152" t="s">
        <v>555</v>
      </c>
    </row>
    <row r="5" spans="1:5" x14ac:dyDescent="0.25">
      <c r="A5" s="311">
        <v>1</v>
      </c>
      <c r="B5" s="311"/>
      <c r="C5" s="227">
        <v>3</v>
      </c>
      <c r="D5" s="227">
        <v>4.3333333333333304</v>
      </c>
      <c r="E5" s="227">
        <v>5.0833333333333304</v>
      </c>
    </row>
    <row r="6" spans="1:5" ht="25.5" x14ac:dyDescent="0.25">
      <c r="A6" s="228" t="s">
        <v>552</v>
      </c>
      <c r="B6" s="229" t="s">
        <v>528</v>
      </c>
      <c r="C6" s="272">
        <f t="shared" ref="C6:D7" si="0">C7</f>
        <v>2065503.71</v>
      </c>
      <c r="D6" s="230">
        <f t="shared" si="0"/>
        <v>962678.20000000019</v>
      </c>
      <c r="E6" s="230">
        <f>D6/C6*100</f>
        <v>46.607430204034841</v>
      </c>
    </row>
    <row r="7" spans="1:5" x14ac:dyDescent="0.25">
      <c r="A7" s="231" t="s">
        <v>202</v>
      </c>
      <c r="B7" s="232" t="s">
        <v>553</v>
      </c>
      <c r="C7" s="272">
        <f t="shared" si="0"/>
        <v>2065503.71</v>
      </c>
      <c r="D7" s="230">
        <f t="shared" si="0"/>
        <v>962678.20000000019</v>
      </c>
      <c r="E7" s="230">
        <f t="shared" ref="E7:E8" si="1">D7/C7*100</f>
        <v>46.607430204034841</v>
      </c>
    </row>
    <row r="8" spans="1:5" x14ac:dyDescent="0.25">
      <c r="A8" s="233" t="s">
        <v>556</v>
      </c>
      <c r="B8" s="234" t="s">
        <v>554</v>
      </c>
      <c r="C8" s="272">
        <f>C10+C23+C91</f>
        <v>2065503.71</v>
      </c>
      <c r="D8" s="272">
        <f>D10+D23+D91</f>
        <v>962678.20000000019</v>
      </c>
      <c r="E8" s="230">
        <f t="shared" si="1"/>
        <v>46.607430204034841</v>
      </c>
    </row>
    <row r="9" spans="1:5" x14ac:dyDescent="0.25">
      <c r="A9" s="276"/>
      <c r="B9" s="277"/>
      <c r="C9" s="278"/>
      <c r="D9" s="279"/>
      <c r="E9" s="279"/>
    </row>
    <row r="10" spans="1:5" ht="89.25" x14ac:dyDescent="0.25">
      <c r="A10" s="276" t="s">
        <v>580</v>
      </c>
      <c r="B10" s="277" t="s">
        <v>578</v>
      </c>
      <c r="C10" s="278">
        <f>C11</f>
        <v>87918.3</v>
      </c>
      <c r="D10" s="278">
        <f>D11</f>
        <v>2248.11</v>
      </c>
      <c r="E10" s="279">
        <f t="shared" ref="E10:E21" si="2">D10/C10*100</f>
        <v>2.5570444378474106</v>
      </c>
    </row>
    <row r="11" spans="1:5" ht="25.5" x14ac:dyDescent="0.25">
      <c r="A11" s="235">
        <v>58100</v>
      </c>
      <c r="B11" s="236" t="s">
        <v>579</v>
      </c>
      <c r="C11" s="273">
        <f>C12++C19+C21</f>
        <v>87918.3</v>
      </c>
      <c r="D11" s="273">
        <f>D12++D19+D21</f>
        <v>2248.11</v>
      </c>
      <c r="E11" s="237">
        <f t="shared" si="2"/>
        <v>2.5570444378474106</v>
      </c>
    </row>
    <row r="12" spans="1:5" x14ac:dyDescent="0.25">
      <c r="A12" s="238">
        <v>32</v>
      </c>
      <c r="B12" s="239" t="s">
        <v>98</v>
      </c>
      <c r="C12" s="274">
        <f>C13+C14+C15+C16+C17+C18</f>
        <v>27650.82</v>
      </c>
      <c r="D12" s="274">
        <f>D13+D14+D15+D16+D17+D18</f>
        <v>2212.11</v>
      </c>
      <c r="E12" s="230">
        <f t="shared" si="2"/>
        <v>8.0001605738997981</v>
      </c>
    </row>
    <row r="13" spans="1:5" x14ac:dyDescent="0.25">
      <c r="A13" s="238">
        <v>3213</v>
      </c>
      <c r="B13" s="239" t="s">
        <v>106</v>
      </c>
      <c r="C13" s="274">
        <v>9561.26</v>
      </c>
      <c r="D13" s="274">
        <v>70</v>
      </c>
      <c r="E13" s="230"/>
    </row>
    <row r="14" spans="1:5" ht="25.5" x14ac:dyDescent="0.25">
      <c r="A14" s="241">
        <v>3221</v>
      </c>
      <c r="B14" s="239" t="s">
        <v>112</v>
      </c>
      <c r="C14" s="274">
        <v>100</v>
      </c>
      <c r="D14" s="274">
        <v>0</v>
      </c>
      <c r="E14" s="230"/>
    </row>
    <row r="15" spans="1:5" x14ac:dyDescent="0.25">
      <c r="A15" s="241">
        <v>3233</v>
      </c>
      <c r="B15" s="239" t="s">
        <v>128</v>
      </c>
      <c r="C15" s="274">
        <v>0</v>
      </c>
      <c r="D15" s="274">
        <v>437.5</v>
      </c>
      <c r="E15" s="230"/>
    </row>
    <row r="16" spans="1:5" x14ac:dyDescent="0.25">
      <c r="A16" s="241">
        <v>3237</v>
      </c>
      <c r="B16" s="239" t="s">
        <v>136</v>
      </c>
      <c r="C16" s="274">
        <v>0</v>
      </c>
      <c r="D16" s="274">
        <v>739.98</v>
      </c>
      <c r="E16" s="230"/>
    </row>
    <row r="17" spans="1:5" x14ac:dyDescent="0.25">
      <c r="A17" s="238">
        <v>3238</v>
      </c>
      <c r="B17" s="239" t="s">
        <v>138</v>
      </c>
      <c r="C17" s="274">
        <v>2800</v>
      </c>
      <c r="D17" s="274">
        <v>964.63</v>
      </c>
      <c r="E17" s="230"/>
    </row>
    <row r="18" spans="1:5" ht="25.5" x14ac:dyDescent="0.25">
      <c r="A18" s="241">
        <v>3299</v>
      </c>
      <c r="B18" s="239" t="s">
        <v>145</v>
      </c>
      <c r="C18" s="249">
        <v>15189.56</v>
      </c>
      <c r="D18" s="249">
        <v>0</v>
      </c>
      <c r="E18" s="230"/>
    </row>
    <row r="19" spans="1:5" x14ac:dyDescent="0.25">
      <c r="A19" s="241">
        <v>34</v>
      </c>
      <c r="B19" s="239" t="s">
        <v>160</v>
      </c>
      <c r="C19" s="274">
        <f>C20</f>
        <v>0</v>
      </c>
      <c r="D19" s="274">
        <f>D20</f>
        <v>36</v>
      </c>
      <c r="E19" s="230"/>
    </row>
    <row r="20" spans="1:5" ht="25.5" x14ac:dyDescent="0.25">
      <c r="A20" s="241">
        <v>3431</v>
      </c>
      <c r="B20" s="239" t="s">
        <v>164</v>
      </c>
      <c r="C20" s="249">
        <v>0</v>
      </c>
      <c r="D20" s="249">
        <v>36</v>
      </c>
      <c r="E20" s="230"/>
    </row>
    <row r="21" spans="1:5" ht="25.5" x14ac:dyDescent="0.25">
      <c r="A21" s="244">
        <v>42</v>
      </c>
      <c r="B21" s="239" t="s">
        <v>233</v>
      </c>
      <c r="C21" s="249">
        <f>C22</f>
        <v>60267.48</v>
      </c>
      <c r="D21" s="249">
        <f>D22</f>
        <v>0</v>
      </c>
      <c r="E21" s="230">
        <f t="shared" si="2"/>
        <v>0</v>
      </c>
    </row>
    <row r="22" spans="1:5" x14ac:dyDescent="0.25">
      <c r="A22" s="241">
        <v>4226</v>
      </c>
      <c r="B22" s="239" t="s">
        <v>358</v>
      </c>
      <c r="C22" s="249">
        <v>60267.48</v>
      </c>
      <c r="D22" s="249">
        <v>0</v>
      </c>
      <c r="E22" s="230"/>
    </row>
    <row r="23" spans="1:5" ht="38.25" x14ac:dyDescent="0.25">
      <c r="A23" s="276" t="s">
        <v>574</v>
      </c>
      <c r="B23" s="277" t="s">
        <v>577</v>
      </c>
      <c r="C23" s="278">
        <f t="shared" ref="C23:D23" si="3">C24</f>
        <v>1756508.41</v>
      </c>
      <c r="D23" s="278">
        <f t="shared" si="3"/>
        <v>853167.9600000002</v>
      </c>
      <c r="E23" s="279">
        <f>D23/C23*100</f>
        <v>48.571811848028688</v>
      </c>
    </row>
    <row r="24" spans="1:5" x14ac:dyDescent="0.25">
      <c r="A24" s="235" t="s">
        <v>55</v>
      </c>
      <c r="B24" s="236" t="s">
        <v>54</v>
      </c>
      <c r="C24" s="273">
        <f t="shared" ref="C24:D24" si="4">C25+C30+C57+C62+C65+C67+C70+C81</f>
        <v>1756508.41</v>
      </c>
      <c r="D24" s="273">
        <f t="shared" si="4"/>
        <v>853167.9600000002</v>
      </c>
      <c r="E24" s="237">
        <f t="shared" ref="E24:E25" si="5">D24/C24*100</f>
        <v>48.571811848028688</v>
      </c>
    </row>
    <row r="25" spans="1:5" x14ac:dyDescent="0.25">
      <c r="A25" s="238" t="s">
        <v>82</v>
      </c>
      <c r="B25" s="239" t="s">
        <v>83</v>
      </c>
      <c r="C25" s="274">
        <f t="shared" ref="C25:D25" si="6">C26+C27+C28+C29</f>
        <v>1579681.31</v>
      </c>
      <c r="D25" s="274">
        <f t="shared" si="6"/>
        <v>752672.08000000007</v>
      </c>
      <c r="E25" s="230">
        <f t="shared" si="5"/>
        <v>47.647083955180811</v>
      </c>
    </row>
    <row r="26" spans="1:5" x14ac:dyDescent="0.25">
      <c r="A26" s="241" t="s">
        <v>86</v>
      </c>
      <c r="B26" s="239" t="s">
        <v>87</v>
      </c>
      <c r="C26" s="249">
        <v>1322712.49</v>
      </c>
      <c r="D26" s="249">
        <v>630542.67000000004</v>
      </c>
      <c r="E26" s="243"/>
    </row>
    <row r="27" spans="1:5" x14ac:dyDescent="0.25">
      <c r="A27" s="241" t="s">
        <v>88</v>
      </c>
      <c r="B27" s="239" t="s">
        <v>89</v>
      </c>
      <c r="C27" s="249">
        <v>0</v>
      </c>
      <c r="D27" s="249">
        <v>0</v>
      </c>
      <c r="E27" s="243"/>
    </row>
    <row r="28" spans="1:5" x14ac:dyDescent="0.25">
      <c r="A28" s="241" t="s">
        <v>92</v>
      </c>
      <c r="B28" s="239" t="s">
        <v>91</v>
      </c>
      <c r="C28" s="249">
        <v>38721.26</v>
      </c>
      <c r="D28" s="249">
        <v>23413.74</v>
      </c>
      <c r="E28" s="243"/>
    </row>
    <row r="29" spans="1:5" ht="25.5" x14ac:dyDescent="0.25">
      <c r="A29" s="241" t="s">
        <v>95</v>
      </c>
      <c r="B29" s="239" t="s">
        <v>96</v>
      </c>
      <c r="C29" s="249">
        <v>218247.56</v>
      </c>
      <c r="D29" s="249">
        <v>98715.67</v>
      </c>
      <c r="E29" s="243"/>
    </row>
    <row r="30" spans="1:5" x14ac:dyDescent="0.25">
      <c r="A30" s="238" t="s">
        <v>97</v>
      </c>
      <c r="B30" s="239" t="s">
        <v>98</v>
      </c>
      <c r="C30" s="274">
        <f t="shared" ref="C30" si="7">SUM(C31:C56)</f>
        <v>173376.89999999997</v>
      </c>
      <c r="D30" s="274">
        <f>SUM(D31:D56)</f>
        <v>98433.070000000022</v>
      </c>
      <c r="E30" s="240">
        <f>D30/C30*100</f>
        <v>56.774039678873045</v>
      </c>
    </row>
    <row r="31" spans="1:5" x14ac:dyDescent="0.25">
      <c r="A31" s="241" t="s">
        <v>101</v>
      </c>
      <c r="B31" s="239" t="s">
        <v>102</v>
      </c>
      <c r="C31" s="249">
        <v>8701.7999999999993</v>
      </c>
      <c r="D31" s="249">
        <v>2422.8000000000002</v>
      </c>
      <c r="E31" s="243"/>
    </row>
    <row r="32" spans="1:5" ht="25.5" x14ac:dyDescent="0.25">
      <c r="A32" s="241" t="s">
        <v>103</v>
      </c>
      <c r="B32" s="239" t="s">
        <v>104</v>
      </c>
      <c r="C32" s="249">
        <v>28963.26</v>
      </c>
      <c r="D32" s="249">
        <v>10684.12</v>
      </c>
      <c r="E32" s="243"/>
    </row>
    <row r="33" spans="1:5" x14ac:dyDescent="0.25">
      <c r="A33" s="241" t="s">
        <v>105</v>
      </c>
      <c r="B33" s="239" t="s">
        <v>106</v>
      </c>
      <c r="C33" s="249">
        <v>6826</v>
      </c>
      <c r="D33" s="249">
        <v>482.5</v>
      </c>
      <c r="E33" s="243"/>
    </row>
    <row r="34" spans="1:5" ht="25.5" x14ac:dyDescent="0.25">
      <c r="A34" s="241" t="s">
        <v>107</v>
      </c>
      <c r="B34" s="239" t="s">
        <v>108</v>
      </c>
      <c r="C34" s="249">
        <v>0</v>
      </c>
      <c r="D34" s="249">
        <v>0</v>
      </c>
      <c r="E34" s="243"/>
    </row>
    <row r="35" spans="1:5" ht="25.5" x14ac:dyDescent="0.25">
      <c r="A35" s="241" t="s">
        <v>111</v>
      </c>
      <c r="B35" s="239" t="s">
        <v>112</v>
      </c>
      <c r="C35" s="249">
        <v>14135.98</v>
      </c>
      <c r="D35" s="249">
        <v>3656.61</v>
      </c>
      <c r="E35" s="243"/>
    </row>
    <row r="36" spans="1:5" x14ac:dyDescent="0.25">
      <c r="A36" s="241" t="s">
        <v>379</v>
      </c>
      <c r="B36" s="239" t="s">
        <v>380</v>
      </c>
      <c r="C36" s="249">
        <v>0</v>
      </c>
      <c r="D36" s="249">
        <v>0</v>
      </c>
      <c r="E36" s="243"/>
    </row>
    <row r="37" spans="1:5" x14ac:dyDescent="0.25">
      <c r="A37" s="241" t="s">
        <v>113</v>
      </c>
      <c r="B37" s="239" t="s">
        <v>114</v>
      </c>
      <c r="C37" s="249">
        <v>207</v>
      </c>
      <c r="D37" s="249">
        <v>0</v>
      </c>
      <c r="E37" s="243"/>
    </row>
    <row r="38" spans="1:5" ht="25.5" x14ac:dyDescent="0.25">
      <c r="A38" s="241" t="s">
        <v>115</v>
      </c>
      <c r="B38" s="239" t="s">
        <v>116</v>
      </c>
      <c r="C38" s="249">
        <v>290</v>
      </c>
      <c r="D38" s="249">
        <v>1399.04</v>
      </c>
      <c r="E38" s="243"/>
    </row>
    <row r="39" spans="1:5" x14ac:dyDescent="0.25">
      <c r="A39" s="241" t="s">
        <v>117</v>
      </c>
      <c r="B39" s="239" t="s">
        <v>118</v>
      </c>
      <c r="C39" s="249">
        <v>284</v>
      </c>
      <c r="D39" s="249">
        <v>308.74</v>
      </c>
      <c r="E39" s="243"/>
    </row>
    <row r="40" spans="1:5" ht="25.5" x14ac:dyDescent="0.25">
      <c r="A40" s="241" t="s">
        <v>119</v>
      </c>
      <c r="B40" s="239" t="s">
        <v>120</v>
      </c>
      <c r="C40" s="249">
        <v>438</v>
      </c>
      <c r="D40" s="249">
        <v>0</v>
      </c>
      <c r="E40" s="243"/>
    </row>
    <row r="41" spans="1:5" x14ac:dyDescent="0.25">
      <c r="A41" s="241" t="s">
        <v>123</v>
      </c>
      <c r="B41" s="239" t="s">
        <v>124</v>
      </c>
      <c r="C41" s="249">
        <v>1544</v>
      </c>
      <c r="D41" s="249">
        <v>7120.35</v>
      </c>
      <c r="E41" s="243"/>
    </row>
    <row r="42" spans="1:5" ht="25.5" x14ac:dyDescent="0.25">
      <c r="A42" s="241" t="s">
        <v>125</v>
      </c>
      <c r="B42" s="239" t="s">
        <v>126</v>
      </c>
      <c r="C42" s="249">
        <v>124</v>
      </c>
      <c r="D42" s="249">
        <v>546.86</v>
      </c>
      <c r="E42" s="243"/>
    </row>
    <row r="43" spans="1:5" x14ac:dyDescent="0.25">
      <c r="A43" s="241" t="s">
        <v>127</v>
      </c>
      <c r="B43" s="239" t="s">
        <v>128</v>
      </c>
      <c r="C43" s="249">
        <v>796</v>
      </c>
      <c r="D43" s="249">
        <v>5241.54</v>
      </c>
      <c r="E43" s="243"/>
    </row>
    <row r="44" spans="1:5" x14ac:dyDescent="0.25">
      <c r="A44" s="241" t="s">
        <v>129</v>
      </c>
      <c r="B44" s="239" t="s">
        <v>130</v>
      </c>
      <c r="C44" s="249">
        <v>234</v>
      </c>
      <c r="D44" s="249">
        <v>781.9</v>
      </c>
      <c r="E44" s="243"/>
    </row>
    <row r="45" spans="1:5" x14ac:dyDescent="0.25">
      <c r="A45" s="241" t="s">
        <v>131</v>
      </c>
      <c r="B45" s="239" t="s">
        <v>132</v>
      </c>
      <c r="C45" s="249">
        <v>18286.48</v>
      </c>
      <c r="D45" s="249">
        <v>18594.27</v>
      </c>
      <c r="E45" s="243"/>
    </row>
    <row r="46" spans="1:5" x14ac:dyDescent="0.25">
      <c r="A46" s="241" t="s">
        <v>133</v>
      </c>
      <c r="B46" s="239" t="s">
        <v>134</v>
      </c>
      <c r="C46" s="249">
        <v>2880</v>
      </c>
      <c r="D46" s="249">
        <v>955.62</v>
      </c>
      <c r="E46" s="243"/>
    </row>
    <row r="47" spans="1:5" x14ac:dyDescent="0.25">
      <c r="A47" s="241" t="s">
        <v>135</v>
      </c>
      <c r="B47" s="239" t="s">
        <v>136</v>
      </c>
      <c r="C47" s="249">
        <v>75555.199999999997</v>
      </c>
      <c r="D47" s="249">
        <v>38992.9</v>
      </c>
      <c r="E47" s="243"/>
    </row>
    <row r="48" spans="1:5" x14ac:dyDescent="0.25">
      <c r="A48" s="241" t="s">
        <v>137</v>
      </c>
      <c r="B48" s="239" t="s">
        <v>138</v>
      </c>
      <c r="C48" s="249">
        <v>4910</v>
      </c>
      <c r="D48" s="249">
        <v>3024.66</v>
      </c>
      <c r="E48" s="243"/>
    </row>
    <row r="49" spans="1:5" x14ac:dyDescent="0.25">
      <c r="A49" s="241" t="s">
        <v>139</v>
      </c>
      <c r="B49" s="239" t="s">
        <v>140</v>
      </c>
      <c r="C49" s="249">
        <v>1412</v>
      </c>
      <c r="D49" s="249">
        <v>1514.36</v>
      </c>
      <c r="E49" s="243"/>
    </row>
    <row r="50" spans="1:5" ht="25.5" x14ac:dyDescent="0.25">
      <c r="A50" s="241" t="s">
        <v>143</v>
      </c>
      <c r="B50" s="239" t="s">
        <v>142</v>
      </c>
      <c r="C50" s="249">
        <v>2114</v>
      </c>
      <c r="D50" s="249">
        <v>944.44</v>
      </c>
      <c r="E50" s="243"/>
    </row>
    <row r="51" spans="1:5" ht="38.25" x14ac:dyDescent="0.25">
      <c r="A51" s="241" t="s">
        <v>146</v>
      </c>
      <c r="B51" s="239" t="s">
        <v>147</v>
      </c>
      <c r="C51" s="249">
        <v>0</v>
      </c>
      <c r="D51" s="249">
        <v>0</v>
      </c>
      <c r="E51" s="243"/>
    </row>
    <row r="52" spans="1:5" x14ac:dyDescent="0.25">
      <c r="A52" s="241" t="s">
        <v>148</v>
      </c>
      <c r="B52" s="239" t="s">
        <v>149</v>
      </c>
      <c r="C52" s="249">
        <v>0</v>
      </c>
      <c r="D52" s="249">
        <v>0</v>
      </c>
      <c r="E52" s="243"/>
    </row>
    <row r="53" spans="1:5" x14ac:dyDescent="0.25">
      <c r="A53" s="241" t="s">
        <v>150</v>
      </c>
      <c r="B53" s="239" t="s">
        <v>151</v>
      </c>
      <c r="C53" s="249">
        <v>2887.18</v>
      </c>
      <c r="D53" s="249">
        <v>498.45</v>
      </c>
      <c r="E53" s="243"/>
    </row>
    <row r="54" spans="1:5" x14ac:dyDescent="0.25">
      <c r="A54" s="241" t="s">
        <v>152</v>
      </c>
      <c r="B54" s="239" t="s">
        <v>153</v>
      </c>
      <c r="C54" s="249">
        <v>0</v>
      </c>
      <c r="D54" s="249">
        <v>0</v>
      </c>
      <c r="E54" s="243"/>
    </row>
    <row r="55" spans="1:5" x14ac:dyDescent="0.25">
      <c r="A55" s="241" t="s">
        <v>154</v>
      </c>
      <c r="B55" s="239" t="s">
        <v>155</v>
      </c>
      <c r="C55" s="249">
        <v>2328</v>
      </c>
      <c r="D55" s="249">
        <v>1244</v>
      </c>
      <c r="E55" s="243"/>
    </row>
    <row r="56" spans="1:5" ht="25.5" x14ac:dyDescent="0.25">
      <c r="A56" s="241" t="s">
        <v>158</v>
      </c>
      <c r="B56" s="239" t="s">
        <v>145</v>
      </c>
      <c r="C56" s="249">
        <v>460</v>
      </c>
      <c r="D56" s="249">
        <v>19.91</v>
      </c>
      <c r="E56" s="243"/>
    </row>
    <row r="57" spans="1:5" x14ac:dyDescent="0.25">
      <c r="A57" s="238" t="s">
        <v>159</v>
      </c>
      <c r="B57" s="239" t="s">
        <v>160</v>
      </c>
      <c r="C57" s="274">
        <f>C58+C60+C59</f>
        <v>408</v>
      </c>
      <c r="D57" s="274">
        <f>SUM(D58:D61)</f>
        <v>341.15</v>
      </c>
      <c r="E57" s="240">
        <f>D57/C57*100</f>
        <v>83.615196078431367</v>
      </c>
    </row>
    <row r="58" spans="1:5" ht="25.5" x14ac:dyDescent="0.25">
      <c r="A58" s="241" t="s">
        <v>163</v>
      </c>
      <c r="B58" s="239" t="s">
        <v>164</v>
      </c>
      <c r="C58" s="249">
        <v>408</v>
      </c>
      <c r="D58" s="249">
        <v>341.15</v>
      </c>
      <c r="E58" s="243"/>
    </row>
    <row r="59" spans="1:5" ht="25.5" x14ac:dyDescent="0.25">
      <c r="A59" s="241">
        <v>3432</v>
      </c>
      <c r="B59" s="239" t="s">
        <v>388</v>
      </c>
      <c r="C59" s="249">
        <v>0</v>
      </c>
      <c r="D59" s="249">
        <v>0</v>
      </c>
      <c r="E59" s="243"/>
    </row>
    <row r="60" spans="1:5" x14ac:dyDescent="0.25">
      <c r="A60" s="241" t="s">
        <v>389</v>
      </c>
      <c r="B60" s="239" t="s">
        <v>390</v>
      </c>
      <c r="C60" s="249">
        <v>0</v>
      </c>
      <c r="D60" s="249">
        <v>0</v>
      </c>
      <c r="E60" s="243"/>
    </row>
    <row r="61" spans="1:5" ht="25.5" x14ac:dyDescent="0.25">
      <c r="A61" s="241">
        <v>3434</v>
      </c>
      <c r="B61" s="239" t="s">
        <v>392</v>
      </c>
      <c r="C61" s="249">
        <v>0</v>
      </c>
      <c r="D61" s="249">
        <v>0</v>
      </c>
      <c r="E61" s="243"/>
    </row>
    <row r="62" spans="1:5" ht="38.25" x14ac:dyDescent="0.25">
      <c r="A62" s="238" t="s">
        <v>202</v>
      </c>
      <c r="B62" s="239" t="s">
        <v>203</v>
      </c>
      <c r="C62" s="274">
        <f t="shared" ref="C62:D62" si="8">C63+C64</f>
        <v>0</v>
      </c>
      <c r="D62" s="274">
        <f t="shared" si="8"/>
        <v>622</v>
      </c>
      <c r="E62" s="240" t="e">
        <f>D62/C62*100</f>
        <v>#DIV/0!</v>
      </c>
    </row>
    <row r="63" spans="1:5" ht="25.5" x14ac:dyDescent="0.25">
      <c r="A63" s="241" t="s">
        <v>206</v>
      </c>
      <c r="B63" s="239" t="s">
        <v>207</v>
      </c>
      <c r="C63" s="249">
        <v>0</v>
      </c>
      <c r="D63" s="249">
        <v>622</v>
      </c>
      <c r="E63" s="243"/>
    </row>
    <row r="64" spans="1:5" ht="25.5" x14ac:dyDescent="0.25">
      <c r="A64" s="241" t="s">
        <v>410</v>
      </c>
      <c r="B64" s="239" t="s">
        <v>411</v>
      </c>
      <c r="C64" s="249">
        <v>0</v>
      </c>
      <c r="D64" s="249">
        <v>0</v>
      </c>
      <c r="E64" s="243"/>
    </row>
    <row r="65" spans="1:5" x14ac:dyDescent="0.25">
      <c r="A65" s="238" t="s">
        <v>208</v>
      </c>
      <c r="B65" s="239" t="s">
        <v>209</v>
      </c>
      <c r="C65" s="274">
        <f t="shared" ref="C65:D65" si="9">C66</f>
        <v>0</v>
      </c>
      <c r="D65" s="274">
        <f t="shared" si="9"/>
        <v>0</v>
      </c>
      <c r="E65" s="240" t="e">
        <f>D65/C65*100</f>
        <v>#DIV/0!</v>
      </c>
    </row>
    <row r="66" spans="1:5" x14ac:dyDescent="0.25">
      <c r="A66" s="241" t="s">
        <v>212</v>
      </c>
      <c r="B66" s="239" t="s">
        <v>213</v>
      </c>
      <c r="C66" s="249">
        <v>0</v>
      </c>
      <c r="D66" s="249">
        <v>0</v>
      </c>
      <c r="E66" s="240"/>
    </row>
    <row r="67" spans="1:5" ht="25.5" x14ac:dyDescent="0.25">
      <c r="A67" s="238" t="s">
        <v>58</v>
      </c>
      <c r="B67" s="239" t="s">
        <v>227</v>
      </c>
      <c r="C67" s="274">
        <f t="shared" ref="C67:D67" si="10">C68+C69</f>
        <v>0</v>
      </c>
      <c r="D67" s="274">
        <f t="shared" si="10"/>
        <v>0</v>
      </c>
      <c r="E67" s="240" t="e">
        <f t="shared" ref="E67:E70" si="11">D67/C67*100</f>
        <v>#DIV/0!</v>
      </c>
    </row>
    <row r="68" spans="1:5" x14ac:dyDescent="0.25">
      <c r="A68" s="241" t="s">
        <v>230</v>
      </c>
      <c r="B68" s="239" t="s">
        <v>231</v>
      </c>
      <c r="C68" s="249">
        <v>0</v>
      </c>
      <c r="D68" s="249">
        <v>0</v>
      </c>
      <c r="E68" s="240"/>
    </row>
    <row r="69" spans="1:5" x14ac:dyDescent="0.25">
      <c r="A69" s="241" t="s">
        <v>428</v>
      </c>
      <c r="B69" s="239" t="s">
        <v>346</v>
      </c>
      <c r="C69" s="249">
        <v>0</v>
      </c>
      <c r="D69" s="249">
        <v>0</v>
      </c>
      <c r="E69" s="240"/>
    </row>
    <row r="70" spans="1:5" ht="25.5" x14ac:dyDescent="0.25">
      <c r="A70" s="238" t="s">
        <v>232</v>
      </c>
      <c r="B70" s="239" t="s">
        <v>233</v>
      </c>
      <c r="C70" s="274">
        <f t="shared" ref="C70" si="12">SUM(C71:C80)</f>
        <v>3042.2</v>
      </c>
      <c r="D70" s="274">
        <f>SUM(D71:D80)</f>
        <v>1099.6599999999999</v>
      </c>
      <c r="E70" s="240">
        <f t="shared" si="11"/>
        <v>36.146867398593116</v>
      </c>
    </row>
    <row r="71" spans="1:5" x14ac:dyDescent="0.25">
      <c r="A71" s="241" t="s">
        <v>236</v>
      </c>
      <c r="B71" s="239" t="s">
        <v>237</v>
      </c>
      <c r="C71" s="249">
        <v>0</v>
      </c>
      <c r="D71" s="249">
        <v>0</v>
      </c>
      <c r="E71" s="243"/>
    </row>
    <row r="72" spans="1:5" x14ac:dyDescent="0.25">
      <c r="A72" s="241" t="s">
        <v>240</v>
      </c>
      <c r="B72" s="239" t="s">
        <v>241</v>
      </c>
      <c r="C72" s="249">
        <v>1017.2</v>
      </c>
      <c r="D72" s="249">
        <v>297</v>
      </c>
      <c r="E72" s="243"/>
    </row>
    <row r="73" spans="1:5" x14ac:dyDescent="0.25">
      <c r="A73" s="241" t="s">
        <v>434</v>
      </c>
      <c r="B73" s="239" t="s">
        <v>435</v>
      </c>
      <c r="C73" s="249">
        <v>0</v>
      </c>
      <c r="D73" s="249">
        <v>0</v>
      </c>
      <c r="E73" s="243"/>
    </row>
    <row r="74" spans="1:5" x14ac:dyDescent="0.25">
      <c r="A74" s="241" t="s">
        <v>436</v>
      </c>
      <c r="B74" s="239" t="s">
        <v>437</v>
      </c>
      <c r="C74" s="249">
        <v>0</v>
      </c>
      <c r="D74" s="249">
        <v>0</v>
      </c>
      <c r="E74" s="243"/>
    </row>
    <row r="75" spans="1:5" ht="25.5" x14ac:dyDescent="0.25">
      <c r="A75" s="241" t="s">
        <v>242</v>
      </c>
      <c r="B75" s="239" t="s">
        <v>243</v>
      </c>
      <c r="C75" s="249">
        <v>0</v>
      </c>
      <c r="D75" s="249">
        <v>0</v>
      </c>
      <c r="E75" s="243"/>
    </row>
    <row r="76" spans="1:5" x14ac:dyDescent="0.25">
      <c r="A76" s="241" t="s">
        <v>438</v>
      </c>
      <c r="B76" s="239" t="s">
        <v>439</v>
      </c>
      <c r="C76" s="249">
        <v>0</v>
      </c>
      <c r="D76" s="249">
        <v>0</v>
      </c>
      <c r="E76" s="243"/>
    </row>
    <row r="77" spans="1:5" x14ac:dyDescent="0.25">
      <c r="A77" s="241" t="s">
        <v>440</v>
      </c>
      <c r="B77" s="239" t="s">
        <v>358</v>
      </c>
      <c r="C77" s="249">
        <v>525</v>
      </c>
      <c r="D77" s="249">
        <v>0</v>
      </c>
      <c r="E77" s="243"/>
    </row>
    <row r="78" spans="1:5" ht="25.5" x14ac:dyDescent="0.25">
      <c r="A78" s="241" t="s">
        <v>441</v>
      </c>
      <c r="B78" s="239" t="s">
        <v>360</v>
      </c>
      <c r="C78" s="249">
        <v>0</v>
      </c>
      <c r="D78" s="249">
        <v>0</v>
      </c>
      <c r="E78" s="243"/>
    </row>
    <row r="79" spans="1:5" x14ac:dyDescent="0.25">
      <c r="A79" s="241" t="s">
        <v>448</v>
      </c>
      <c r="B79" s="239" t="s">
        <v>449</v>
      </c>
      <c r="C79" s="249">
        <v>1500</v>
      </c>
      <c r="D79" s="249">
        <v>802.66</v>
      </c>
      <c r="E79" s="243"/>
    </row>
    <row r="80" spans="1:5" x14ac:dyDescent="0.25">
      <c r="A80" s="241" t="s">
        <v>246</v>
      </c>
      <c r="B80" s="239" t="s">
        <v>247</v>
      </c>
      <c r="C80" s="249">
        <v>0</v>
      </c>
      <c r="D80" s="249">
        <v>0</v>
      </c>
      <c r="E80" s="243"/>
    </row>
    <row r="81" spans="1:5" ht="25.5" x14ac:dyDescent="0.25">
      <c r="A81" s="238" t="s">
        <v>248</v>
      </c>
      <c r="B81" s="239" t="s">
        <v>249</v>
      </c>
      <c r="C81" s="274">
        <f t="shared" ref="C81:D81" si="13">C82</f>
        <v>0</v>
      </c>
      <c r="D81" s="274">
        <f t="shared" si="13"/>
        <v>0</v>
      </c>
      <c r="E81" s="240" t="e">
        <f>D81/C81*100</f>
        <v>#DIV/0!</v>
      </c>
    </row>
    <row r="82" spans="1:5" ht="25.5" x14ac:dyDescent="0.25">
      <c r="A82" s="241" t="s">
        <v>252</v>
      </c>
      <c r="B82" s="239" t="s">
        <v>251</v>
      </c>
      <c r="C82" s="249">
        <v>0</v>
      </c>
      <c r="D82" s="249">
        <v>0</v>
      </c>
      <c r="E82" s="243"/>
    </row>
    <row r="83" spans="1:5" ht="25.5" x14ac:dyDescent="0.25">
      <c r="A83" s="245" t="s">
        <v>557</v>
      </c>
      <c r="B83" s="239" t="s">
        <v>558</v>
      </c>
      <c r="C83" s="274">
        <v>0</v>
      </c>
      <c r="D83" s="274">
        <v>0</v>
      </c>
      <c r="E83" s="246"/>
    </row>
    <row r="84" spans="1:5" x14ac:dyDescent="0.25">
      <c r="A84" s="238" t="s">
        <v>97</v>
      </c>
      <c r="B84" s="239" t="s">
        <v>98</v>
      </c>
      <c r="C84" s="274">
        <v>0</v>
      </c>
      <c r="D84" s="274">
        <v>0</v>
      </c>
      <c r="E84" s="246"/>
    </row>
    <row r="85" spans="1:5" ht="25.5" x14ac:dyDescent="0.25">
      <c r="A85" s="241" t="s">
        <v>125</v>
      </c>
      <c r="B85" s="239" t="s">
        <v>126</v>
      </c>
      <c r="C85" s="249">
        <v>0</v>
      </c>
      <c r="D85" s="249">
        <v>0</v>
      </c>
      <c r="E85" s="243"/>
    </row>
    <row r="86" spans="1:5" x14ac:dyDescent="0.25">
      <c r="A86" s="241" t="s">
        <v>127</v>
      </c>
      <c r="B86" s="239" t="s">
        <v>128</v>
      </c>
      <c r="C86" s="249">
        <v>0</v>
      </c>
      <c r="D86" s="249">
        <v>0</v>
      </c>
      <c r="E86" s="243"/>
    </row>
    <row r="87" spans="1:5" x14ac:dyDescent="0.25">
      <c r="A87" s="241" t="s">
        <v>131</v>
      </c>
      <c r="B87" s="239" t="s">
        <v>132</v>
      </c>
      <c r="C87" s="249">
        <v>0</v>
      </c>
      <c r="D87" s="249">
        <v>0</v>
      </c>
      <c r="E87" s="243"/>
    </row>
    <row r="88" spans="1:5" x14ac:dyDescent="0.25">
      <c r="A88" s="241" t="s">
        <v>135</v>
      </c>
      <c r="B88" s="239" t="s">
        <v>136</v>
      </c>
      <c r="C88" s="249">
        <v>0</v>
      </c>
      <c r="D88" s="249">
        <v>0</v>
      </c>
      <c r="E88" s="243"/>
    </row>
    <row r="89" spans="1:5" ht="25.5" x14ac:dyDescent="0.25">
      <c r="A89" s="238" t="s">
        <v>58</v>
      </c>
      <c r="B89" s="239" t="s">
        <v>227</v>
      </c>
      <c r="C89" s="274">
        <v>0</v>
      </c>
      <c r="D89" s="274">
        <v>0</v>
      </c>
      <c r="E89" s="246"/>
    </row>
    <row r="90" spans="1:5" x14ac:dyDescent="0.25">
      <c r="A90" s="241" t="s">
        <v>230</v>
      </c>
      <c r="B90" s="239" t="s">
        <v>231</v>
      </c>
      <c r="C90" s="249">
        <v>0</v>
      </c>
      <c r="D90" s="249">
        <v>0</v>
      </c>
      <c r="E90" s="243"/>
    </row>
    <row r="91" spans="1:5" ht="51" x14ac:dyDescent="0.25">
      <c r="A91" s="276" t="s">
        <v>575</v>
      </c>
      <c r="B91" s="277" t="s">
        <v>576</v>
      </c>
      <c r="C91" s="279">
        <f>C92+C150+C219+C240+C297+C331</f>
        <v>221077</v>
      </c>
      <c r="D91" s="279">
        <f>D92+D150+D219+D240+D297+D331</f>
        <v>107262.13</v>
      </c>
      <c r="E91" s="279">
        <f>D91/C91*100</f>
        <v>48.517995992346556</v>
      </c>
    </row>
    <row r="92" spans="1:5" x14ac:dyDescent="0.25">
      <c r="A92" s="235" t="s">
        <v>82</v>
      </c>
      <c r="B92" s="236" t="s">
        <v>483</v>
      </c>
      <c r="C92" s="273">
        <f>C93+C97+C123+C129+C131+C134+C136+C137+C147</f>
        <v>20000</v>
      </c>
      <c r="D92" s="248">
        <f>D93+D97+D123+D129+D131+D134+D136+D137+D147</f>
        <v>0</v>
      </c>
      <c r="E92" s="248">
        <f t="shared" ref="E92:E97" si="14">D92/C92*100</f>
        <v>0</v>
      </c>
    </row>
    <row r="93" spans="1:5" x14ac:dyDescent="0.25">
      <c r="A93" s="238" t="s">
        <v>82</v>
      </c>
      <c r="B93" s="239" t="s">
        <v>83</v>
      </c>
      <c r="C93" s="274">
        <f t="shared" ref="C93:D93" si="15">C94+C95+C96</f>
        <v>16549</v>
      </c>
      <c r="D93" s="240">
        <f t="shared" si="15"/>
        <v>0</v>
      </c>
      <c r="E93" s="230">
        <f t="shared" si="14"/>
        <v>0</v>
      </c>
    </row>
    <row r="94" spans="1:5" x14ac:dyDescent="0.25">
      <c r="A94" s="241" t="s">
        <v>86</v>
      </c>
      <c r="B94" s="239" t="s">
        <v>87</v>
      </c>
      <c r="C94" s="249">
        <v>14090</v>
      </c>
      <c r="D94" s="242">
        <v>0</v>
      </c>
      <c r="E94" s="230"/>
    </row>
    <row r="95" spans="1:5" x14ac:dyDescent="0.25">
      <c r="A95" s="241" t="s">
        <v>92</v>
      </c>
      <c r="B95" s="239" t="s">
        <v>91</v>
      </c>
      <c r="C95" s="249">
        <v>0</v>
      </c>
      <c r="D95" s="242">
        <v>0</v>
      </c>
      <c r="E95" s="230"/>
    </row>
    <row r="96" spans="1:5" ht="25.5" x14ac:dyDescent="0.25">
      <c r="A96" s="241" t="s">
        <v>95</v>
      </c>
      <c r="B96" s="239" t="s">
        <v>96</v>
      </c>
      <c r="C96" s="249">
        <v>2459</v>
      </c>
      <c r="D96" s="242">
        <v>0</v>
      </c>
      <c r="E96" s="230"/>
    </row>
    <row r="97" spans="1:5" x14ac:dyDescent="0.25">
      <c r="A97" s="238" t="s">
        <v>97</v>
      </c>
      <c r="B97" s="239" t="s">
        <v>98</v>
      </c>
      <c r="C97" s="274">
        <f>SUM(C98:C122)</f>
        <v>3451</v>
      </c>
      <c r="D97" s="240">
        <f>SUM(D98:D122)</f>
        <v>0</v>
      </c>
      <c r="E97" s="230">
        <f t="shared" si="14"/>
        <v>0</v>
      </c>
    </row>
    <row r="98" spans="1:5" x14ac:dyDescent="0.25">
      <c r="A98" s="241" t="s">
        <v>101</v>
      </c>
      <c r="B98" s="239" t="s">
        <v>102</v>
      </c>
      <c r="C98" s="249">
        <v>1600</v>
      </c>
      <c r="D98" s="242">
        <v>0</v>
      </c>
      <c r="E98" s="243"/>
    </row>
    <row r="99" spans="1:5" ht="25.5" x14ac:dyDescent="0.25">
      <c r="A99" s="241" t="s">
        <v>103</v>
      </c>
      <c r="B99" s="239" t="s">
        <v>104</v>
      </c>
      <c r="C99" s="249">
        <v>0</v>
      </c>
      <c r="D99" s="242">
        <v>0</v>
      </c>
      <c r="E99" s="243"/>
    </row>
    <row r="100" spans="1:5" x14ac:dyDescent="0.25">
      <c r="A100" s="241" t="s">
        <v>105</v>
      </c>
      <c r="B100" s="239" t="s">
        <v>106</v>
      </c>
      <c r="C100" s="249">
        <v>0</v>
      </c>
      <c r="D100" s="242">
        <v>0</v>
      </c>
      <c r="E100" s="243"/>
    </row>
    <row r="101" spans="1:5" ht="25.5" x14ac:dyDescent="0.25">
      <c r="A101" s="241" t="s">
        <v>111</v>
      </c>
      <c r="B101" s="239" t="s">
        <v>112</v>
      </c>
      <c r="C101" s="249">
        <v>500</v>
      </c>
      <c r="D101" s="242">
        <v>0</v>
      </c>
      <c r="E101" s="243"/>
    </row>
    <row r="102" spans="1:5" x14ac:dyDescent="0.25">
      <c r="A102" s="241" t="s">
        <v>379</v>
      </c>
      <c r="B102" s="239" t="s">
        <v>380</v>
      </c>
      <c r="C102" s="249">
        <v>0</v>
      </c>
      <c r="D102" s="242">
        <v>0</v>
      </c>
      <c r="E102" s="243"/>
    </row>
    <row r="103" spans="1:5" x14ac:dyDescent="0.25">
      <c r="A103" s="241" t="s">
        <v>113</v>
      </c>
      <c r="B103" s="239" t="s">
        <v>114</v>
      </c>
      <c r="C103" s="249">
        <v>0</v>
      </c>
      <c r="D103" s="242">
        <v>0</v>
      </c>
      <c r="E103" s="243"/>
    </row>
    <row r="104" spans="1:5" ht="25.5" x14ac:dyDescent="0.25">
      <c r="A104" s="241" t="s">
        <v>115</v>
      </c>
      <c r="B104" s="239" t="s">
        <v>116</v>
      </c>
      <c r="C104" s="249">
        <v>0</v>
      </c>
      <c r="D104" s="242">
        <v>0</v>
      </c>
      <c r="E104" s="243"/>
    </row>
    <row r="105" spans="1:5" x14ac:dyDescent="0.25">
      <c r="A105" s="241" t="s">
        <v>117</v>
      </c>
      <c r="B105" s="239" t="s">
        <v>118</v>
      </c>
      <c r="C105" s="249">
        <v>500</v>
      </c>
      <c r="D105" s="242">
        <v>0</v>
      </c>
      <c r="E105" s="243"/>
    </row>
    <row r="106" spans="1:5" ht="25.5" x14ac:dyDescent="0.25">
      <c r="A106" s="241" t="s">
        <v>119</v>
      </c>
      <c r="B106" s="239" t="s">
        <v>120</v>
      </c>
      <c r="C106" s="249">
        <v>0</v>
      </c>
      <c r="D106" s="242">
        <v>0</v>
      </c>
      <c r="E106" s="243"/>
    </row>
    <row r="107" spans="1:5" x14ac:dyDescent="0.25">
      <c r="A107" s="241" t="s">
        <v>123</v>
      </c>
      <c r="B107" s="239" t="s">
        <v>124</v>
      </c>
      <c r="C107" s="249">
        <v>0</v>
      </c>
      <c r="D107" s="242">
        <v>0</v>
      </c>
      <c r="E107" s="243"/>
    </row>
    <row r="108" spans="1:5" ht="25.5" x14ac:dyDescent="0.25">
      <c r="A108" s="241" t="s">
        <v>125</v>
      </c>
      <c r="B108" s="239" t="s">
        <v>126</v>
      </c>
      <c r="C108" s="249">
        <v>0</v>
      </c>
      <c r="D108" s="242">
        <v>0</v>
      </c>
      <c r="E108" s="243"/>
    </row>
    <row r="109" spans="1:5" x14ac:dyDescent="0.25">
      <c r="A109" s="241" t="s">
        <v>127</v>
      </c>
      <c r="B109" s="239" t="s">
        <v>128</v>
      </c>
      <c r="C109" s="249">
        <v>0</v>
      </c>
      <c r="D109" s="242">
        <v>0</v>
      </c>
      <c r="E109" s="243"/>
    </row>
    <row r="110" spans="1:5" x14ac:dyDescent="0.25">
      <c r="A110" s="241" t="s">
        <v>129</v>
      </c>
      <c r="B110" s="239" t="s">
        <v>130</v>
      </c>
      <c r="C110" s="249">
        <v>0</v>
      </c>
      <c r="D110" s="242">
        <v>0</v>
      </c>
      <c r="E110" s="243"/>
    </row>
    <row r="111" spans="1:5" x14ac:dyDescent="0.25">
      <c r="A111" s="241" t="s">
        <v>131</v>
      </c>
      <c r="B111" s="239" t="s">
        <v>132</v>
      </c>
      <c r="C111" s="249">
        <v>0</v>
      </c>
      <c r="D111" s="242">
        <v>0</v>
      </c>
      <c r="E111" s="243"/>
    </row>
    <row r="112" spans="1:5" x14ac:dyDescent="0.25">
      <c r="A112" s="241" t="s">
        <v>133</v>
      </c>
      <c r="B112" s="239" t="s">
        <v>134</v>
      </c>
      <c r="C112" s="249">
        <v>0</v>
      </c>
      <c r="D112" s="242">
        <v>0</v>
      </c>
      <c r="E112" s="243"/>
    </row>
    <row r="113" spans="1:5" x14ac:dyDescent="0.25">
      <c r="A113" s="241" t="s">
        <v>135</v>
      </c>
      <c r="B113" s="239" t="s">
        <v>136</v>
      </c>
      <c r="C113" s="249">
        <v>0</v>
      </c>
      <c r="D113" s="242">
        <v>0</v>
      </c>
      <c r="E113" s="243"/>
    </row>
    <row r="114" spans="1:5" x14ac:dyDescent="0.25">
      <c r="A114" s="241" t="s">
        <v>137</v>
      </c>
      <c r="B114" s="239" t="s">
        <v>138</v>
      </c>
      <c r="C114" s="249">
        <v>0</v>
      </c>
      <c r="D114" s="242">
        <v>0</v>
      </c>
      <c r="E114" s="243"/>
    </row>
    <row r="115" spans="1:5" x14ac:dyDescent="0.25">
      <c r="A115" s="241" t="s">
        <v>139</v>
      </c>
      <c r="B115" s="239" t="s">
        <v>140</v>
      </c>
      <c r="C115" s="249">
        <v>0</v>
      </c>
      <c r="D115" s="242">
        <v>0</v>
      </c>
      <c r="E115" s="243"/>
    </row>
    <row r="116" spans="1:5" ht="25.5" x14ac:dyDescent="0.25">
      <c r="A116" s="241" t="s">
        <v>143</v>
      </c>
      <c r="B116" s="239" t="s">
        <v>142</v>
      </c>
      <c r="C116" s="249">
        <v>0</v>
      </c>
      <c r="D116" s="242">
        <v>0</v>
      </c>
      <c r="E116" s="243"/>
    </row>
    <row r="117" spans="1:5" x14ac:dyDescent="0.25">
      <c r="A117" s="241" t="s">
        <v>148</v>
      </c>
      <c r="B117" s="239" t="s">
        <v>149</v>
      </c>
      <c r="C117" s="249">
        <v>0</v>
      </c>
      <c r="D117" s="242">
        <v>0</v>
      </c>
      <c r="E117" s="243"/>
    </row>
    <row r="118" spans="1:5" x14ac:dyDescent="0.25">
      <c r="A118" s="241" t="s">
        <v>150</v>
      </c>
      <c r="B118" s="239" t="s">
        <v>151</v>
      </c>
      <c r="C118" s="249">
        <v>0</v>
      </c>
      <c r="D118" s="242">
        <v>0</v>
      </c>
      <c r="E118" s="243"/>
    </row>
    <row r="119" spans="1:5" x14ac:dyDescent="0.25">
      <c r="A119" s="241" t="s">
        <v>152</v>
      </c>
      <c r="B119" s="239" t="s">
        <v>153</v>
      </c>
      <c r="C119" s="249">
        <v>0</v>
      </c>
      <c r="D119" s="242">
        <v>0</v>
      </c>
      <c r="E119" s="243"/>
    </row>
    <row r="120" spans="1:5" x14ac:dyDescent="0.25">
      <c r="A120" s="241" t="s">
        <v>154</v>
      </c>
      <c r="B120" s="239" t="s">
        <v>155</v>
      </c>
      <c r="C120" s="249">
        <v>0</v>
      </c>
      <c r="D120" s="242">
        <v>0</v>
      </c>
      <c r="E120" s="243"/>
    </row>
    <row r="121" spans="1:5" x14ac:dyDescent="0.25">
      <c r="A121" s="241" t="s">
        <v>156</v>
      </c>
      <c r="B121" s="239" t="s">
        <v>157</v>
      </c>
      <c r="C121" s="249">
        <v>0</v>
      </c>
      <c r="D121" s="242">
        <v>0</v>
      </c>
      <c r="E121" s="243"/>
    </row>
    <row r="122" spans="1:5" ht="25.5" x14ac:dyDescent="0.25">
      <c r="A122" s="241" t="s">
        <v>158</v>
      </c>
      <c r="B122" s="239" t="s">
        <v>145</v>
      </c>
      <c r="C122" s="249">
        <v>851</v>
      </c>
      <c r="D122" s="242">
        <v>0</v>
      </c>
      <c r="E122" s="243"/>
    </row>
    <row r="123" spans="1:5" x14ac:dyDescent="0.25">
      <c r="A123" s="238" t="s">
        <v>159</v>
      </c>
      <c r="B123" s="239" t="s">
        <v>160</v>
      </c>
      <c r="C123" s="274">
        <f t="shared" ref="C123:D123" si="16">C124+C125+C126+C127+C128</f>
        <v>0</v>
      </c>
      <c r="D123" s="240">
        <f t="shared" si="16"/>
        <v>0</v>
      </c>
      <c r="E123" s="240" t="e">
        <f>D123/C123*100</f>
        <v>#DIV/0!</v>
      </c>
    </row>
    <row r="124" spans="1:5" ht="51" x14ac:dyDescent="0.25">
      <c r="A124" s="241" t="s">
        <v>385</v>
      </c>
      <c r="B124" s="239" t="s">
        <v>386</v>
      </c>
      <c r="C124" s="249">
        <v>0</v>
      </c>
      <c r="D124" s="242">
        <v>0</v>
      </c>
      <c r="E124" s="243"/>
    </row>
    <row r="125" spans="1:5" ht="25.5" x14ac:dyDescent="0.25">
      <c r="A125" s="241" t="s">
        <v>163</v>
      </c>
      <c r="B125" s="239" t="s">
        <v>164</v>
      </c>
      <c r="C125" s="249">
        <v>0</v>
      </c>
      <c r="D125" s="242">
        <v>0</v>
      </c>
      <c r="E125" s="243"/>
    </row>
    <row r="126" spans="1:5" ht="25.5" x14ac:dyDescent="0.25">
      <c r="A126" s="241" t="s">
        <v>387</v>
      </c>
      <c r="B126" s="239" t="s">
        <v>388</v>
      </c>
      <c r="C126" s="249">
        <v>0</v>
      </c>
      <c r="D126" s="242">
        <v>0</v>
      </c>
      <c r="E126" s="243"/>
    </row>
    <row r="127" spans="1:5" x14ac:dyDescent="0.25">
      <c r="A127" s="241" t="s">
        <v>389</v>
      </c>
      <c r="B127" s="239" t="s">
        <v>390</v>
      </c>
      <c r="C127" s="249">
        <v>0</v>
      </c>
      <c r="D127" s="242">
        <v>0</v>
      </c>
      <c r="E127" s="243"/>
    </row>
    <row r="128" spans="1:5" ht="25.5" x14ac:dyDescent="0.25">
      <c r="A128" s="241" t="s">
        <v>391</v>
      </c>
      <c r="B128" s="239" t="s">
        <v>392</v>
      </c>
      <c r="C128" s="249">
        <v>0</v>
      </c>
      <c r="D128" s="242">
        <v>0</v>
      </c>
      <c r="E128" s="243"/>
    </row>
    <row r="129" spans="1:5" ht="25.5" x14ac:dyDescent="0.25">
      <c r="A129" s="238" t="s">
        <v>174</v>
      </c>
      <c r="B129" s="239" t="s">
        <v>175</v>
      </c>
      <c r="C129" s="274">
        <f t="shared" ref="C129:D129" si="17">C130</f>
        <v>0</v>
      </c>
      <c r="D129" s="240">
        <f t="shared" si="17"/>
        <v>0</v>
      </c>
      <c r="E129" s="246"/>
    </row>
    <row r="130" spans="1:5" ht="38.25" x14ac:dyDescent="0.25">
      <c r="A130" s="241" t="s">
        <v>196</v>
      </c>
      <c r="B130" s="239" t="s">
        <v>197</v>
      </c>
      <c r="C130" s="249">
        <v>0</v>
      </c>
      <c r="D130" s="242">
        <v>0</v>
      </c>
      <c r="E130" s="243"/>
    </row>
    <row r="131" spans="1:5" ht="38.25" x14ac:dyDescent="0.25">
      <c r="A131" s="238" t="s">
        <v>202</v>
      </c>
      <c r="B131" s="239" t="s">
        <v>203</v>
      </c>
      <c r="C131" s="274">
        <f t="shared" ref="C131:D131" si="18">C132+C133</f>
        <v>0</v>
      </c>
      <c r="D131" s="240">
        <f t="shared" si="18"/>
        <v>0</v>
      </c>
      <c r="E131" s="240"/>
    </row>
    <row r="132" spans="1:5" ht="25.5" x14ac:dyDescent="0.25">
      <c r="A132" s="241" t="s">
        <v>206</v>
      </c>
      <c r="B132" s="239" t="s">
        <v>207</v>
      </c>
      <c r="C132" s="249">
        <v>0</v>
      </c>
      <c r="D132" s="242">
        <v>0</v>
      </c>
      <c r="E132" s="243"/>
    </row>
    <row r="133" spans="1:5" ht="25.5" x14ac:dyDescent="0.25">
      <c r="A133" s="241" t="s">
        <v>410</v>
      </c>
      <c r="B133" s="239" t="s">
        <v>411</v>
      </c>
      <c r="C133" s="249">
        <v>0</v>
      </c>
      <c r="D133" s="242">
        <v>0</v>
      </c>
      <c r="E133" s="243"/>
    </row>
    <row r="134" spans="1:5" x14ac:dyDescent="0.25">
      <c r="A134" s="238" t="s">
        <v>208</v>
      </c>
      <c r="B134" s="239" t="s">
        <v>209</v>
      </c>
      <c r="C134" s="274">
        <f t="shared" ref="C134:D134" si="19">C135</f>
        <v>0</v>
      </c>
      <c r="D134" s="240">
        <f t="shared" si="19"/>
        <v>0</v>
      </c>
      <c r="E134" s="240"/>
    </row>
    <row r="135" spans="1:5" x14ac:dyDescent="0.25">
      <c r="A135" s="241" t="s">
        <v>212</v>
      </c>
      <c r="B135" s="239" t="s">
        <v>213</v>
      </c>
      <c r="C135" s="249">
        <v>0</v>
      </c>
      <c r="D135" s="242">
        <v>0</v>
      </c>
      <c r="E135" s="243"/>
    </row>
    <row r="136" spans="1:5" ht="25.5" x14ac:dyDescent="0.25">
      <c r="A136" s="238" t="s">
        <v>58</v>
      </c>
      <c r="B136" s="239" t="s">
        <v>227</v>
      </c>
      <c r="C136" s="274">
        <v>0</v>
      </c>
      <c r="D136" s="240">
        <v>0</v>
      </c>
      <c r="E136" s="246"/>
    </row>
    <row r="137" spans="1:5" ht="25.5" x14ac:dyDescent="0.25">
      <c r="A137" s="238" t="s">
        <v>232</v>
      </c>
      <c r="B137" s="239" t="s">
        <v>233</v>
      </c>
      <c r="C137" s="274">
        <f t="shared" ref="C137:D137" si="20">C138+C139+C140+C141+C142+C143+C144+C145+C146</f>
        <v>0</v>
      </c>
      <c r="D137" s="240">
        <f t="shared" si="20"/>
        <v>0</v>
      </c>
      <c r="E137" s="240"/>
    </row>
    <row r="138" spans="1:5" x14ac:dyDescent="0.25">
      <c r="A138" s="241" t="s">
        <v>240</v>
      </c>
      <c r="B138" s="239" t="s">
        <v>241</v>
      </c>
      <c r="C138" s="249">
        <v>0</v>
      </c>
      <c r="D138" s="242">
        <v>0</v>
      </c>
      <c r="E138" s="243"/>
    </row>
    <row r="139" spans="1:5" x14ac:dyDescent="0.25">
      <c r="A139" s="241" t="s">
        <v>434</v>
      </c>
      <c r="B139" s="239" t="s">
        <v>435</v>
      </c>
      <c r="C139" s="249">
        <v>0</v>
      </c>
      <c r="D139" s="242">
        <v>0</v>
      </c>
      <c r="E139" s="243"/>
    </row>
    <row r="140" spans="1:5" x14ac:dyDescent="0.25">
      <c r="A140" s="241" t="s">
        <v>436</v>
      </c>
      <c r="B140" s="239" t="s">
        <v>437</v>
      </c>
      <c r="C140" s="249">
        <v>0</v>
      </c>
      <c r="D140" s="242">
        <v>0</v>
      </c>
      <c r="E140" s="243"/>
    </row>
    <row r="141" spans="1:5" ht="25.5" x14ac:dyDescent="0.25">
      <c r="A141" s="241" t="s">
        <v>242</v>
      </c>
      <c r="B141" s="239" t="s">
        <v>243</v>
      </c>
      <c r="C141" s="249">
        <v>0</v>
      </c>
      <c r="D141" s="242">
        <v>0</v>
      </c>
      <c r="E141" s="243"/>
    </row>
    <row r="142" spans="1:5" x14ac:dyDescent="0.25">
      <c r="A142" s="241" t="s">
        <v>438</v>
      </c>
      <c r="B142" s="239" t="s">
        <v>439</v>
      </c>
      <c r="C142" s="249">
        <v>0</v>
      </c>
      <c r="D142" s="242">
        <v>0</v>
      </c>
      <c r="E142" s="243"/>
    </row>
    <row r="143" spans="1:5" x14ac:dyDescent="0.25">
      <c r="A143" s="241" t="s">
        <v>440</v>
      </c>
      <c r="B143" s="239" t="s">
        <v>358</v>
      </c>
      <c r="C143" s="249">
        <v>0</v>
      </c>
      <c r="D143" s="242">
        <v>0</v>
      </c>
      <c r="E143" s="243"/>
    </row>
    <row r="144" spans="1:5" ht="25.5" x14ac:dyDescent="0.25">
      <c r="A144" s="241" t="s">
        <v>441</v>
      </c>
      <c r="B144" s="239" t="s">
        <v>360</v>
      </c>
      <c r="C144" s="249">
        <v>0</v>
      </c>
      <c r="D144" s="242">
        <v>0</v>
      </c>
      <c r="E144" s="243"/>
    </row>
    <row r="145" spans="1:5" ht="25.5" x14ac:dyDescent="0.25">
      <c r="A145" s="241" t="s">
        <v>444</v>
      </c>
      <c r="B145" s="239" t="s">
        <v>364</v>
      </c>
      <c r="C145" s="249">
        <v>0</v>
      </c>
      <c r="D145" s="242">
        <v>0</v>
      </c>
      <c r="E145" s="243"/>
    </row>
    <row r="146" spans="1:5" x14ac:dyDescent="0.25">
      <c r="A146" s="241" t="s">
        <v>448</v>
      </c>
      <c r="B146" s="239" t="s">
        <v>449</v>
      </c>
      <c r="C146" s="249">
        <v>0</v>
      </c>
      <c r="D146" s="242">
        <v>0</v>
      </c>
      <c r="E146" s="243"/>
    </row>
    <row r="147" spans="1:5" ht="25.5" x14ac:dyDescent="0.25">
      <c r="A147" s="238" t="s">
        <v>248</v>
      </c>
      <c r="B147" s="239" t="s">
        <v>249</v>
      </c>
      <c r="C147" s="274">
        <v>0</v>
      </c>
      <c r="D147" s="240">
        <v>0</v>
      </c>
      <c r="E147" s="240"/>
    </row>
    <row r="148" spans="1:5" ht="25.5" x14ac:dyDescent="0.25">
      <c r="A148" s="241" t="s">
        <v>252</v>
      </c>
      <c r="B148" s="239" t="s">
        <v>251</v>
      </c>
      <c r="C148" s="249">
        <v>0</v>
      </c>
      <c r="D148" s="242">
        <v>0</v>
      </c>
      <c r="E148" s="243"/>
    </row>
    <row r="149" spans="1:5" ht="25.5" x14ac:dyDescent="0.25">
      <c r="A149" s="238" t="s">
        <v>518</v>
      </c>
      <c r="B149" s="239" t="s">
        <v>519</v>
      </c>
      <c r="C149" s="274">
        <v>0</v>
      </c>
      <c r="D149" s="240">
        <v>0</v>
      </c>
      <c r="E149" s="246"/>
    </row>
    <row r="150" spans="1:5" ht="25.5" x14ac:dyDescent="0.25">
      <c r="A150" s="235" t="s">
        <v>59</v>
      </c>
      <c r="B150" s="236" t="s">
        <v>60</v>
      </c>
      <c r="C150" s="275">
        <f t="shared" ref="C150" si="21">C151+C158+C186+C192+C194+C197+C200+C215+C217+C203</f>
        <v>201077</v>
      </c>
      <c r="D150" s="247">
        <f>D151+D158+D186+D192+D194+D197+D200+D215+D217+D203</f>
        <v>67442.76999999999</v>
      </c>
      <c r="E150" s="247">
        <f>D150/C150*100</f>
        <v>33.540767964511105</v>
      </c>
    </row>
    <row r="151" spans="1:5" x14ac:dyDescent="0.25">
      <c r="A151" s="238" t="s">
        <v>82</v>
      </c>
      <c r="B151" s="239" t="s">
        <v>83</v>
      </c>
      <c r="C151" s="274">
        <f>SUM(C152:C157)</f>
        <v>63966</v>
      </c>
      <c r="D151" s="240">
        <f>SUM(D152:D157)</f>
        <v>21227.449999999997</v>
      </c>
      <c r="E151" s="240">
        <f>D151/C151*100</f>
        <v>33.185520432729881</v>
      </c>
    </row>
    <row r="152" spans="1:5" x14ac:dyDescent="0.25">
      <c r="A152" s="241" t="s">
        <v>86</v>
      </c>
      <c r="B152" s="239" t="s">
        <v>87</v>
      </c>
      <c r="C152" s="249">
        <v>36336</v>
      </c>
      <c r="D152" s="242">
        <v>16375.49</v>
      </c>
      <c r="E152" s="243"/>
    </row>
    <row r="153" spans="1:5" x14ac:dyDescent="0.25">
      <c r="A153" s="241" t="s">
        <v>371</v>
      </c>
      <c r="B153" s="239" t="s">
        <v>372</v>
      </c>
      <c r="C153" s="249">
        <v>0</v>
      </c>
      <c r="D153" s="242">
        <v>0</v>
      </c>
      <c r="E153" s="243"/>
    </row>
    <row r="154" spans="1:5" x14ac:dyDescent="0.25">
      <c r="A154" s="241" t="s">
        <v>88</v>
      </c>
      <c r="B154" s="239" t="s">
        <v>89</v>
      </c>
      <c r="C154" s="249">
        <v>0</v>
      </c>
      <c r="D154" s="242">
        <v>0</v>
      </c>
      <c r="E154" s="243"/>
    </row>
    <row r="155" spans="1:5" x14ac:dyDescent="0.25">
      <c r="A155" s="241" t="s">
        <v>92</v>
      </c>
      <c r="B155" s="239" t="s">
        <v>91</v>
      </c>
      <c r="C155" s="249">
        <v>21300</v>
      </c>
      <c r="D155" s="242">
        <v>2150</v>
      </c>
      <c r="E155" s="243"/>
    </row>
    <row r="156" spans="1:5" ht="25.5" x14ac:dyDescent="0.25">
      <c r="A156" s="241" t="s">
        <v>95</v>
      </c>
      <c r="B156" s="239" t="s">
        <v>96</v>
      </c>
      <c r="C156" s="249">
        <v>6330</v>
      </c>
      <c r="D156" s="242">
        <v>2701.96</v>
      </c>
      <c r="E156" s="243"/>
    </row>
    <row r="157" spans="1:5" ht="25.5" x14ac:dyDescent="0.25">
      <c r="A157" s="241" t="s">
        <v>377</v>
      </c>
      <c r="B157" s="239" t="s">
        <v>378</v>
      </c>
      <c r="C157" s="249">
        <v>0</v>
      </c>
      <c r="D157" s="242">
        <v>0</v>
      </c>
      <c r="E157" s="243"/>
    </row>
    <row r="158" spans="1:5" x14ac:dyDescent="0.25">
      <c r="A158" s="238" t="s">
        <v>97</v>
      </c>
      <c r="B158" s="239" t="s">
        <v>98</v>
      </c>
      <c r="C158" s="274">
        <f t="shared" ref="C158:D158" si="22">SUM(C159:C185)</f>
        <v>119465</v>
      </c>
      <c r="D158" s="240">
        <f t="shared" si="22"/>
        <v>44728.3</v>
      </c>
      <c r="E158" s="240">
        <f>D158/C158*100</f>
        <v>37.440505587410541</v>
      </c>
    </row>
    <row r="159" spans="1:5" x14ac:dyDescent="0.25">
      <c r="A159" s="241" t="s">
        <v>101</v>
      </c>
      <c r="B159" s="239" t="s">
        <v>102</v>
      </c>
      <c r="C159" s="249">
        <v>17127</v>
      </c>
      <c r="D159" s="242">
        <v>8431.5</v>
      </c>
      <c r="E159" s="243"/>
    </row>
    <row r="160" spans="1:5" ht="25.5" x14ac:dyDescent="0.25">
      <c r="A160" s="241" t="s">
        <v>103</v>
      </c>
      <c r="B160" s="239" t="s">
        <v>104</v>
      </c>
      <c r="C160" s="249">
        <v>0</v>
      </c>
      <c r="D160" s="242">
        <v>0</v>
      </c>
      <c r="E160" s="243"/>
    </row>
    <row r="161" spans="1:5" x14ac:dyDescent="0.25">
      <c r="A161" s="241" t="s">
        <v>105</v>
      </c>
      <c r="B161" s="239" t="s">
        <v>106</v>
      </c>
      <c r="C161" s="249">
        <v>950</v>
      </c>
      <c r="D161" s="242">
        <v>0</v>
      </c>
      <c r="E161" s="243"/>
    </row>
    <row r="162" spans="1:5" ht="25.5" x14ac:dyDescent="0.25">
      <c r="A162" s="241" t="s">
        <v>107</v>
      </c>
      <c r="B162" s="239" t="s">
        <v>108</v>
      </c>
      <c r="C162" s="249">
        <v>928</v>
      </c>
      <c r="D162" s="242">
        <v>473</v>
      </c>
      <c r="E162" s="243"/>
    </row>
    <row r="163" spans="1:5" ht="25.5" x14ac:dyDescent="0.25">
      <c r="A163" s="241" t="s">
        <v>111</v>
      </c>
      <c r="B163" s="239" t="s">
        <v>112</v>
      </c>
      <c r="C163" s="249">
        <v>5307</v>
      </c>
      <c r="D163" s="242">
        <v>111.94</v>
      </c>
      <c r="E163" s="243"/>
    </row>
    <row r="164" spans="1:5" x14ac:dyDescent="0.25">
      <c r="A164" s="241" t="s">
        <v>379</v>
      </c>
      <c r="B164" s="239" t="s">
        <v>380</v>
      </c>
      <c r="C164" s="249">
        <v>0</v>
      </c>
      <c r="D164" s="242">
        <v>0</v>
      </c>
      <c r="E164" s="243"/>
    </row>
    <row r="165" spans="1:5" x14ac:dyDescent="0.25">
      <c r="A165" s="241" t="s">
        <v>113</v>
      </c>
      <c r="B165" s="239" t="s">
        <v>114</v>
      </c>
      <c r="C165" s="249">
        <v>300</v>
      </c>
      <c r="D165" s="242">
        <v>22.91</v>
      </c>
      <c r="E165" s="243"/>
    </row>
    <row r="166" spans="1:5" ht="25.5" x14ac:dyDescent="0.25">
      <c r="A166" s="241" t="s">
        <v>115</v>
      </c>
      <c r="B166" s="239" t="s">
        <v>116</v>
      </c>
      <c r="C166" s="249">
        <v>3255</v>
      </c>
      <c r="D166" s="242">
        <v>61.82</v>
      </c>
      <c r="E166" s="243"/>
    </row>
    <row r="167" spans="1:5" x14ac:dyDescent="0.25">
      <c r="A167" s="241" t="s">
        <v>117</v>
      </c>
      <c r="B167" s="239" t="s">
        <v>118</v>
      </c>
      <c r="C167" s="249">
        <v>2218</v>
      </c>
      <c r="D167" s="242">
        <v>172.54</v>
      </c>
      <c r="E167" s="243"/>
    </row>
    <row r="168" spans="1:5" ht="25.5" x14ac:dyDescent="0.25">
      <c r="A168" s="241" t="s">
        <v>119</v>
      </c>
      <c r="B168" s="239" t="s">
        <v>120</v>
      </c>
      <c r="C168" s="249">
        <v>880</v>
      </c>
      <c r="D168" s="242">
        <v>4441.5</v>
      </c>
      <c r="E168" s="243"/>
    </row>
    <row r="169" spans="1:5" x14ac:dyDescent="0.25">
      <c r="A169" s="241" t="s">
        <v>123</v>
      </c>
      <c r="B169" s="239" t="s">
        <v>124</v>
      </c>
      <c r="C169" s="249">
        <v>8755</v>
      </c>
      <c r="D169" s="242">
        <v>3291.83</v>
      </c>
      <c r="E169" s="243"/>
    </row>
    <row r="170" spans="1:5" ht="25.5" x14ac:dyDescent="0.25">
      <c r="A170" s="241" t="s">
        <v>125</v>
      </c>
      <c r="B170" s="239" t="s">
        <v>126</v>
      </c>
      <c r="C170" s="249">
        <v>4842</v>
      </c>
      <c r="D170" s="242">
        <v>0</v>
      </c>
      <c r="E170" s="243"/>
    </row>
    <row r="171" spans="1:5" x14ac:dyDescent="0.25">
      <c r="A171" s="241" t="s">
        <v>127</v>
      </c>
      <c r="B171" s="239" t="s">
        <v>128</v>
      </c>
      <c r="C171" s="249">
        <v>5829</v>
      </c>
      <c r="D171" s="242">
        <v>238.38</v>
      </c>
      <c r="E171" s="243"/>
    </row>
    <row r="172" spans="1:5" x14ac:dyDescent="0.25">
      <c r="A172" s="241" t="s">
        <v>129</v>
      </c>
      <c r="B172" s="239" t="s">
        <v>130</v>
      </c>
      <c r="C172" s="249">
        <v>532</v>
      </c>
      <c r="D172" s="242">
        <v>169.31</v>
      </c>
      <c r="E172" s="243"/>
    </row>
    <row r="173" spans="1:5" x14ac:dyDescent="0.25">
      <c r="A173" s="241" t="s">
        <v>131</v>
      </c>
      <c r="B173" s="239" t="s">
        <v>132</v>
      </c>
      <c r="C173" s="249">
        <v>30424</v>
      </c>
      <c r="D173" s="242">
        <v>6498.52</v>
      </c>
      <c r="E173" s="243"/>
    </row>
    <row r="174" spans="1:5" x14ac:dyDescent="0.25">
      <c r="A174" s="241" t="s">
        <v>133</v>
      </c>
      <c r="B174" s="239" t="s">
        <v>134</v>
      </c>
      <c r="C174" s="249">
        <v>280</v>
      </c>
      <c r="D174" s="242">
        <v>0</v>
      </c>
      <c r="E174" s="243"/>
    </row>
    <row r="175" spans="1:5" x14ac:dyDescent="0.25">
      <c r="A175" s="241" t="s">
        <v>135</v>
      </c>
      <c r="B175" s="239" t="s">
        <v>136</v>
      </c>
      <c r="C175" s="249">
        <v>7358</v>
      </c>
      <c r="D175" s="242">
        <v>9508.4500000000007</v>
      </c>
      <c r="E175" s="243"/>
    </row>
    <row r="176" spans="1:5" x14ac:dyDescent="0.25">
      <c r="A176" s="241" t="s">
        <v>137</v>
      </c>
      <c r="B176" s="239" t="s">
        <v>138</v>
      </c>
      <c r="C176" s="249">
        <v>5345</v>
      </c>
      <c r="D176" s="242">
        <v>405.63</v>
      </c>
      <c r="E176" s="243"/>
    </row>
    <row r="177" spans="1:5" x14ac:dyDescent="0.25">
      <c r="A177" s="241" t="s">
        <v>139</v>
      </c>
      <c r="B177" s="239" t="s">
        <v>140</v>
      </c>
      <c r="C177" s="249">
        <v>4248</v>
      </c>
      <c r="D177" s="242">
        <v>1496.8</v>
      </c>
      <c r="E177" s="243"/>
    </row>
    <row r="178" spans="1:5" ht="25.5" x14ac:dyDescent="0.25">
      <c r="A178" s="241" t="s">
        <v>143</v>
      </c>
      <c r="B178" s="239" t="s">
        <v>142</v>
      </c>
      <c r="C178" s="249">
        <v>1033</v>
      </c>
      <c r="D178" s="242">
        <v>178.4</v>
      </c>
      <c r="E178" s="243"/>
    </row>
    <row r="179" spans="1:5" ht="38.25" x14ac:dyDescent="0.25">
      <c r="A179" s="241" t="s">
        <v>146</v>
      </c>
      <c r="B179" s="239" t="s">
        <v>147</v>
      </c>
      <c r="C179" s="249">
        <v>0</v>
      </c>
      <c r="D179" s="242">
        <v>0</v>
      </c>
      <c r="E179" s="243"/>
    </row>
    <row r="180" spans="1:5" x14ac:dyDescent="0.25">
      <c r="A180" s="241" t="s">
        <v>148</v>
      </c>
      <c r="B180" s="239" t="s">
        <v>149</v>
      </c>
      <c r="C180" s="249">
        <v>0</v>
      </c>
      <c r="D180" s="242">
        <v>0</v>
      </c>
      <c r="E180" s="243"/>
    </row>
    <row r="181" spans="1:5" x14ac:dyDescent="0.25">
      <c r="A181" s="241" t="s">
        <v>150</v>
      </c>
      <c r="B181" s="239" t="s">
        <v>151</v>
      </c>
      <c r="C181" s="249">
        <v>5734</v>
      </c>
      <c r="D181" s="242">
        <v>1445.5</v>
      </c>
      <c r="E181" s="243"/>
    </row>
    <row r="182" spans="1:5" x14ac:dyDescent="0.25">
      <c r="A182" s="241" t="s">
        <v>152</v>
      </c>
      <c r="B182" s="239" t="s">
        <v>153</v>
      </c>
      <c r="C182" s="249">
        <v>135</v>
      </c>
      <c r="D182" s="242">
        <v>0</v>
      </c>
      <c r="E182" s="243"/>
    </row>
    <row r="183" spans="1:5" x14ac:dyDescent="0.25">
      <c r="A183" s="241" t="s">
        <v>154</v>
      </c>
      <c r="B183" s="239" t="s">
        <v>155</v>
      </c>
      <c r="C183" s="249">
        <v>100</v>
      </c>
      <c r="D183" s="242">
        <v>0</v>
      </c>
      <c r="E183" s="243"/>
    </row>
    <row r="184" spans="1:5" x14ac:dyDescent="0.25">
      <c r="A184" s="241" t="s">
        <v>156</v>
      </c>
      <c r="B184" s="239" t="s">
        <v>157</v>
      </c>
      <c r="C184" s="249">
        <v>0</v>
      </c>
      <c r="D184" s="242">
        <v>0</v>
      </c>
      <c r="E184" s="243"/>
    </row>
    <row r="185" spans="1:5" ht="25.5" x14ac:dyDescent="0.25">
      <c r="A185" s="241" t="s">
        <v>158</v>
      </c>
      <c r="B185" s="239" t="s">
        <v>145</v>
      </c>
      <c r="C185" s="249">
        <v>13885</v>
      </c>
      <c r="D185" s="242">
        <v>7780.27</v>
      </c>
      <c r="E185" s="243"/>
    </row>
    <row r="186" spans="1:5" x14ac:dyDescent="0.25">
      <c r="A186" s="238" t="s">
        <v>159</v>
      </c>
      <c r="B186" s="239" t="s">
        <v>160</v>
      </c>
      <c r="C186" s="274">
        <f t="shared" ref="C186:D186" si="23">C187+C188</f>
        <v>1143</v>
      </c>
      <c r="D186" s="240">
        <f t="shared" si="23"/>
        <v>141.54</v>
      </c>
      <c r="E186" s="240">
        <f>D186/C186*100</f>
        <v>12.383202099737533</v>
      </c>
    </row>
    <row r="187" spans="1:5" ht="51" x14ac:dyDescent="0.25">
      <c r="A187" s="241" t="s">
        <v>385</v>
      </c>
      <c r="B187" s="239" t="s">
        <v>386</v>
      </c>
      <c r="C187" s="249">
        <v>0</v>
      </c>
      <c r="D187" s="242">
        <v>0</v>
      </c>
      <c r="E187" s="243"/>
    </row>
    <row r="188" spans="1:5" ht="25.5" x14ac:dyDescent="0.25">
      <c r="A188" s="241" t="s">
        <v>163</v>
      </c>
      <c r="B188" s="239" t="s">
        <v>164</v>
      </c>
      <c r="C188" s="249">
        <v>1143</v>
      </c>
      <c r="D188" s="242">
        <v>141.54</v>
      </c>
      <c r="E188" s="243"/>
    </row>
    <row r="189" spans="1:5" ht="25.5" x14ac:dyDescent="0.25">
      <c r="A189" s="241" t="s">
        <v>387</v>
      </c>
      <c r="B189" s="239" t="s">
        <v>388</v>
      </c>
      <c r="C189" s="249">
        <v>0</v>
      </c>
      <c r="D189" s="242">
        <v>0</v>
      </c>
      <c r="E189" s="243"/>
    </row>
    <row r="190" spans="1:5" x14ac:dyDescent="0.25">
      <c r="A190" s="241" t="s">
        <v>389</v>
      </c>
      <c r="B190" s="239" t="s">
        <v>390</v>
      </c>
      <c r="C190" s="249">
        <v>0</v>
      </c>
      <c r="D190" s="242">
        <v>0</v>
      </c>
      <c r="E190" s="243"/>
    </row>
    <row r="191" spans="1:5" ht="25.5" x14ac:dyDescent="0.25">
      <c r="A191" s="241" t="s">
        <v>391</v>
      </c>
      <c r="B191" s="239" t="s">
        <v>392</v>
      </c>
      <c r="C191" s="249">
        <v>0</v>
      </c>
      <c r="D191" s="242">
        <v>0</v>
      </c>
      <c r="E191" s="243"/>
    </row>
    <row r="192" spans="1:5" ht="25.5" x14ac:dyDescent="0.25">
      <c r="A192" s="238" t="s">
        <v>174</v>
      </c>
      <c r="B192" s="239" t="s">
        <v>175</v>
      </c>
      <c r="C192" s="274">
        <f t="shared" ref="C192:D192" si="24">C193</f>
        <v>0</v>
      </c>
      <c r="D192" s="240">
        <f t="shared" si="24"/>
        <v>0</v>
      </c>
      <c r="E192" s="240"/>
    </row>
    <row r="193" spans="1:5" ht="38.25" x14ac:dyDescent="0.25">
      <c r="A193" s="241" t="s">
        <v>196</v>
      </c>
      <c r="B193" s="239" t="s">
        <v>197</v>
      </c>
      <c r="C193" s="249">
        <v>0</v>
      </c>
      <c r="D193" s="242">
        <v>0</v>
      </c>
      <c r="E193" s="243"/>
    </row>
    <row r="194" spans="1:5" ht="38.25" x14ac:dyDescent="0.25">
      <c r="A194" s="238" t="s">
        <v>202</v>
      </c>
      <c r="B194" s="239" t="s">
        <v>203</v>
      </c>
      <c r="C194" s="274">
        <f t="shared" ref="C194:D194" si="25">C195+C196</f>
        <v>6150</v>
      </c>
      <c r="D194" s="240">
        <f t="shared" si="25"/>
        <v>1050</v>
      </c>
      <c r="E194" s="240">
        <f>D194/C194*100</f>
        <v>17.073170731707318</v>
      </c>
    </row>
    <row r="195" spans="1:5" ht="25.5" x14ac:dyDescent="0.25">
      <c r="A195" s="241" t="s">
        <v>206</v>
      </c>
      <c r="B195" s="239" t="s">
        <v>207</v>
      </c>
      <c r="C195" s="249">
        <v>6150</v>
      </c>
      <c r="D195" s="242">
        <v>1050</v>
      </c>
      <c r="E195" s="243"/>
    </row>
    <row r="196" spans="1:5" ht="25.5" x14ac:dyDescent="0.25">
      <c r="A196" s="241" t="s">
        <v>410</v>
      </c>
      <c r="B196" s="239" t="s">
        <v>411</v>
      </c>
      <c r="C196" s="249">
        <v>0</v>
      </c>
      <c r="D196" s="242">
        <v>0</v>
      </c>
      <c r="E196" s="243"/>
    </row>
    <row r="197" spans="1:5" x14ac:dyDescent="0.25">
      <c r="A197" s="238" t="s">
        <v>208</v>
      </c>
      <c r="B197" s="239" t="s">
        <v>209</v>
      </c>
      <c r="C197" s="274">
        <f t="shared" ref="C197:D197" si="26">C198+C199</f>
        <v>300</v>
      </c>
      <c r="D197" s="240">
        <f t="shared" si="26"/>
        <v>0</v>
      </c>
      <c r="E197" s="240"/>
    </row>
    <row r="198" spans="1:5" x14ac:dyDescent="0.25">
      <c r="A198" s="241" t="s">
        <v>212</v>
      </c>
      <c r="B198" s="239" t="s">
        <v>213</v>
      </c>
      <c r="C198" s="249">
        <v>300</v>
      </c>
      <c r="D198" s="242">
        <v>0</v>
      </c>
      <c r="E198" s="243"/>
    </row>
    <row r="199" spans="1:5" x14ac:dyDescent="0.25">
      <c r="A199" s="241" t="s">
        <v>424</v>
      </c>
      <c r="B199" s="239" t="s">
        <v>331</v>
      </c>
      <c r="C199" s="249">
        <v>0</v>
      </c>
      <c r="D199" s="242">
        <v>0</v>
      </c>
      <c r="E199" s="243"/>
    </row>
    <row r="200" spans="1:5" ht="25.5" x14ac:dyDescent="0.25">
      <c r="A200" s="238" t="s">
        <v>58</v>
      </c>
      <c r="B200" s="239" t="s">
        <v>227</v>
      </c>
      <c r="C200" s="274">
        <f t="shared" ref="C200:D200" si="27">C201+C202</f>
        <v>0</v>
      </c>
      <c r="D200" s="240">
        <f t="shared" si="27"/>
        <v>0</v>
      </c>
      <c r="E200" s="240"/>
    </row>
    <row r="201" spans="1:5" x14ac:dyDescent="0.25">
      <c r="A201" s="241" t="s">
        <v>230</v>
      </c>
      <c r="B201" s="239" t="s">
        <v>231</v>
      </c>
      <c r="C201" s="249">
        <v>0</v>
      </c>
      <c r="D201" s="242">
        <v>0</v>
      </c>
      <c r="E201" s="243"/>
    </row>
    <row r="202" spans="1:5" x14ac:dyDescent="0.25">
      <c r="A202" s="241" t="s">
        <v>428</v>
      </c>
      <c r="B202" s="239" t="s">
        <v>346</v>
      </c>
      <c r="C202" s="249">
        <v>0</v>
      </c>
      <c r="D202" s="242">
        <v>0</v>
      </c>
      <c r="E202" s="243"/>
    </row>
    <row r="203" spans="1:5" ht="25.5" x14ac:dyDescent="0.25">
      <c r="A203" s="238" t="s">
        <v>232</v>
      </c>
      <c r="B203" s="239" t="s">
        <v>233</v>
      </c>
      <c r="C203" s="274">
        <f t="shared" ref="C203:D203" si="28">SUM(C204:C214)</f>
        <v>10053</v>
      </c>
      <c r="D203" s="240">
        <f t="shared" si="28"/>
        <v>295.48</v>
      </c>
      <c r="E203" s="240">
        <f>D203/C203*100</f>
        <v>2.9392221227494284</v>
      </c>
    </row>
    <row r="204" spans="1:5" x14ac:dyDescent="0.25">
      <c r="A204" s="241" t="s">
        <v>236</v>
      </c>
      <c r="B204" s="239" t="s">
        <v>237</v>
      </c>
      <c r="C204" s="249">
        <v>0</v>
      </c>
      <c r="D204" s="242"/>
      <c r="E204" s="243"/>
    </row>
    <row r="205" spans="1:5" x14ac:dyDescent="0.25">
      <c r="A205" s="241" t="s">
        <v>240</v>
      </c>
      <c r="B205" s="239" t="s">
        <v>241</v>
      </c>
      <c r="C205" s="249">
        <v>7135</v>
      </c>
      <c r="D205" s="242">
        <v>82.98</v>
      </c>
      <c r="E205" s="243"/>
    </row>
    <row r="206" spans="1:5" x14ac:dyDescent="0.25">
      <c r="A206" s="241" t="s">
        <v>434</v>
      </c>
      <c r="B206" s="239" t="s">
        <v>435</v>
      </c>
      <c r="C206" s="249">
        <v>718</v>
      </c>
      <c r="D206" s="242">
        <v>0</v>
      </c>
      <c r="E206" s="243"/>
    </row>
    <row r="207" spans="1:5" x14ac:dyDescent="0.25">
      <c r="A207" s="241" t="s">
        <v>436</v>
      </c>
      <c r="B207" s="239" t="s">
        <v>437</v>
      </c>
      <c r="C207" s="249">
        <v>0</v>
      </c>
      <c r="D207" s="242">
        <v>0</v>
      </c>
      <c r="E207" s="243"/>
    </row>
    <row r="208" spans="1:5" ht="25.5" x14ac:dyDescent="0.25">
      <c r="A208" s="241" t="s">
        <v>242</v>
      </c>
      <c r="B208" s="239" t="s">
        <v>243</v>
      </c>
      <c r="C208" s="249">
        <v>0</v>
      </c>
      <c r="D208" s="242">
        <v>0</v>
      </c>
      <c r="E208" s="243"/>
    </row>
    <row r="209" spans="1:5" x14ac:dyDescent="0.25">
      <c r="A209" s="241" t="s">
        <v>438</v>
      </c>
      <c r="B209" s="239" t="s">
        <v>439</v>
      </c>
      <c r="C209" s="249">
        <v>200</v>
      </c>
      <c r="D209" s="242">
        <v>0</v>
      </c>
      <c r="E209" s="243"/>
    </row>
    <row r="210" spans="1:5" x14ac:dyDescent="0.25">
      <c r="A210" s="241" t="s">
        <v>440</v>
      </c>
      <c r="B210" s="239" t="s">
        <v>358</v>
      </c>
      <c r="C210" s="249">
        <v>1000</v>
      </c>
      <c r="D210" s="242">
        <v>212.5</v>
      </c>
      <c r="E210" s="243"/>
    </row>
    <row r="211" spans="1:5" ht="25.5" x14ac:dyDescent="0.25">
      <c r="A211" s="241" t="s">
        <v>441</v>
      </c>
      <c r="B211" s="239" t="s">
        <v>360</v>
      </c>
      <c r="C211" s="249">
        <v>0</v>
      </c>
      <c r="D211" s="242">
        <v>0</v>
      </c>
      <c r="E211" s="243"/>
    </row>
    <row r="212" spans="1:5" ht="25.5" x14ac:dyDescent="0.25">
      <c r="A212" s="241" t="s">
        <v>444</v>
      </c>
      <c r="B212" s="239" t="s">
        <v>364</v>
      </c>
      <c r="C212" s="249">
        <v>0</v>
      </c>
      <c r="D212" s="242">
        <v>0</v>
      </c>
      <c r="E212" s="243"/>
    </row>
    <row r="213" spans="1:5" x14ac:dyDescent="0.25">
      <c r="A213" s="241" t="s">
        <v>448</v>
      </c>
      <c r="B213" s="239" t="s">
        <v>449</v>
      </c>
      <c r="C213" s="249">
        <v>1000</v>
      </c>
      <c r="D213" s="242">
        <v>0</v>
      </c>
      <c r="E213" s="243"/>
    </row>
    <row r="214" spans="1:5" ht="25.5" x14ac:dyDescent="0.25">
      <c r="A214" s="241" t="s">
        <v>450</v>
      </c>
      <c r="B214" s="239" t="s">
        <v>451</v>
      </c>
      <c r="C214" s="249">
        <v>0</v>
      </c>
      <c r="D214" s="242">
        <v>0</v>
      </c>
      <c r="E214" s="243"/>
    </row>
    <row r="215" spans="1:5" ht="38.25" x14ac:dyDescent="0.25">
      <c r="A215" s="238" t="s">
        <v>59</v>
      </c>
      <c r="B215" s="239" t="s">
        <v>463</v>
      </c>
      <c r="C215" s="274">
        <f t="shared" ref="C215:D215" si="29">C216</f>
        <v>0</v>
      </c>
      <c r="D215" s="240">
        <f t="shared" si="29"/>
        <v>0</v>
      </c>
      <c r="E215" s="246"/>
    </row>
    <row r="216" spans="1:5" ht="25.5" x14ac:dyDescent="0.25">
      <c r="A216" s="241" t="s">
        <v>466</v>
      </c>
      <c r="B216" s="239" t="s">
        <v>467</v>
      </c>
      <c r="C216" s="249">
        <v>0</v>
      </c>
      <c r="D216" s="242">
        <v>0</v>
      </c>
      <c r="E216" s="243"/>
    </row>
    <row r="217" spans="1:5" ht="25.5" x14ac:dyDescent="0.25">
      <c r="A217" s="238" t="s">
        <v>248</v>
      </c>
      <c r="B217" s="239" t="s">
        <v>249</v>
      </c>
      <c r="C217" s="274">
        <f t="shared" ref="C217:D217" si="30">C218</f>
        <v>0</v>
      </c>
      <c r="D217" s="240">
        <f t="shared" si="30"/>
        <v>0</v>
      </c>
      <c r="E217" s="240"/>
    </row>
    <row r="218" spans="1:5" ht="25.5" x14ac:dyDescent="0.25">
      <c r="A218" s="241" t="s">
        <v>252</v>
      </c>
      <c r="B218" s="239" t="s">
        <v>251</v>
      </c>
      <c r="C218" s="249">
        <v>0</v>
      </c>
      <c r="D218" s="242">
        <v>0</v>
      </c>
      <c r="E218" s="243"/>
    </row>
    <row r="219" spans="1:5" x14ac:dyDescent="0.25">
      <c r="A219" s="235" t="s">
        <v>569</v>
      </c>
      <c r="B219" s="236" t="s">
        <v>570</v>
      </c>
      <c r="C219" s="247">
        <v>0</v>
      </c>
      <c r="D219" s="247">
        <f>D220+D227+D255+D261+D263+D266+D269+D284+D286+D272</f>
        <v>3709.6</v>
      </c>
      <c r="E219" s="247"/>
    </row>
    <row r="220" spans="1:5" x14ac:dyDescent="0.25">
      <c r="A220" s="238" t="s">
        <v>82</v>
      </c>
      <c r="B220" s="239" t="s">
        <v>83</v>
      </c>
      <c r="C220" s="240">
        <v>0</v>
      </c>
      <c r="D220" s="240">
        <v>0</v>
      </c>
      <c r="E220" s="246"/>
    </row>
    <row r="221" spans="1:5" x14ac:dyDescent="0.25">
      <c r="A221" s="241" t="s">
        <v>86</v>
      </c>
      <c r="B221" s="239" t="s">
        <v>87</v>
      </c>
      <c r="C221" s="242">
        <v>0</v>
      </c>
      <c r="D221" s="242">
        <v>0</v>
      </c>
      <c r="E221" s="243"/>
    </row>
    <row r="222" spans="1:5" x14ac:dyDescent="0.25">
      <c r="A222" s="241" t="s">
        <v>92</v>
      </c>
      <c r="B222" s="239" t="s">
        <v>91</v>
      </c>
      <c r="C222" s="242">
        <v>0</v>
      </c>
      <c r="D222" s="242">
        <v>0</v>
      </c>
      <c r="E222" s="243"/>
    </row>
    <row r="223" spans="1:5" ht="25.5" x14ac:dyDescent="0.25">
      <c r="A223" s="241" t="s">
        <v>95</v>
      </c>
      <c r="B223" s="239" t="s">
        <v>96</v>
      </c>
      <c r="C223" s="242">
        <v>0</v>
      </c>
      <c r="D223" s="242">
        <v>0</v>
      </c>
      <c r="E223" s="243"/>
    </row>
    <row r="224" spans="1:5" x14ac:dyDescent="0.25">
      <c r="A224" s="238" t="s">
        <v>97</v>
      </c>
      <c r="B224" s="239" t="s">
        <v>98</v>
      </c>
      <c r="C224" s="240">
        <v>0</v>
      </c>
      <c r="D224" s="240">
        <v>0</v>
      </c>
      <c r="E224" s="246"/>
    </row>
    <row r="225" spans="1:5" x14ac:dyDescent="0.25">
      <c r="A225" s="241" t="s">
        <v>101</v>
      </c>
      <c r="B225" s="239" t="s">
        <v>102</v>
      </c>
      <c r="C225" s="242">
        <v>0</v>
      </c>
      <c r="D225" s="242">
        <v>0</v>
      </c>
      <c r="E225" s="243"/>
    </row>
    <row r="226" spans="1:5" ht="25.5" x14ac:dyDescent="0.25">
      <c r="A226" s="241" t="s">
        <v>103</v>
      </c>
      <c r="B226" s="239" t="s">
        <v>104</v>
      </c>
      <c r="C226" s="242">
        <v>0</v>
      </c>
      <c r="D226" s="242">
        <v>0</v>
      </c>
      <c r="E226" s="243"/>
    </row>
    <row r="227" spans="1:5" x14ac:dyDescent="0.25">
      <c r="A227" s="241" t="s">
        <v>105</v>
      </c>
      <c r="B227" s="239" t="s">
        <v>106</v>
      </c>
      <c r="C227" s="242">
        <v>0</v>
      </c>
      <c r="D227" s="242">
        <v>3709.6</v>
      </c>
      <c r="E227" s="243"/>
    </row>
    <row r="228" spans="1:5" ht="25.5" x14ac:dyDescent="0.25">
      <c r="A228" s="241" t="s">
        <v>111</v>
      </c>
      <c r="B228" s="239" t="s">
        <v>112</v>
      </c>
      <c r="C228" s="242">
        <v>0</v>
      </c>
      <c r="D228" s="242">
        <v>0</v>
      </c>
      <c r="E228" s="243"/>
    </row>
    <row r="229" spans="1:5" x14ac:dyDescent="0.25">
      <c r="A229" s="241" t="s">
        <v>379</v>
      </c>
      <c r="B229" s="239" t="s">
        <v>380</v>
      </c>
      <c r="C229" s="242">
        <v>0</v>
      </c>
      <c r="D229" s="242">
        <v>0</v>
      </c>
      <c r="E229" s="243"/>
    </row>
    <row r="230" spans="1:5" x14ac:dyDescent="0.25">
      <c r="A230" s="241" t="s">
        <v>113</v>
      </c>
      <c r="B230" s="239" t="s">
        <v>114</v>
      </c>
      <c r="C230" s="242">
        <v>0</v>
      </c>
      <c r="D230" s="242">
        <v>0</v>
      </c>
      <c r="E230" s="243"/>
    </row>
    <row r="231" spans="1:5" x14ac:dyDescent="0.25">
      <c r="A231" s="241" t="s">
        <v>127</v>
      </c>
      <c r="B231" s="239" t="s">
        <v>128</v>
      </c>
      <c r="C231" s="242">
        <v>0</v>
      </c>
      <c r="D231" s="242">
        <v>0</v>
      </c>
      <c r="E231" s="243"/>
    </row>
    <row r="232" spans="1:5" x14ac:dyDescent="0.25">
      <c r="A232" s="241" t="s">
        <v>135</v>
      </c>
      <c r="B232" s="239" t="s">
        <v>136</v>
      </c>
      <c r="C232" s="242">
        <v>0</v>
      </c>
      <c r="D232" s="242">
        <v>0</v>
      </c>
      <c r="E232" s="243"/>
    </row>
    <row r="233" spans="1:5" x14ac:dyDescent="0.25">
      <c r="A233" s="241" t="s">
        <v>139</v>
      </c>
      <c r="B233" s="239" t="s">
        <v>140</v>
      </c>
      <c r="C233" s="242">
        <v>0</v>
      </c>
      <c r="D233" s="242">
        <v>0</v>
      </c>
      <c r="E233" s="243"/>
    </row>
    <row r="234" spans="1:5" ht="25.5" x14ac:dyDescent="0.25">
      <c r="A234" s="241" t="s">
        <v>143</v>
      </c>
      <c r="B234" s="239" t="s">
        <v>142</v>
      </c>
      <c r="C234" s="242">
        <v>0</v>
      </c>
      <c r="D234" s="242">
        <v>0</v>
      </c>
      <c r="E234" s="243"/>
    </row>
    <row r="235" spans="1:5" ht="25.5" x14ac:dyDescent="0.25">
      <c r="A235" s="241" t="s">
        <v>158</v>
      </c>
      <c r="B235" s="239" t="s">
        <v>145</v>
      </c>
      <c r="C235" s="242">
        <v>0</v>
      </c>
      <c r="D235" s="242">
        <v>0</v>
      </c>
      <c r="E235" s="243"/>
    </row>
    <row r="236" spans="1:5" x14ac:dyDescent="0.25">
      <c r="A236" s="238" t="s">
        <v>159</v>
      </c>
      <c r="B236" s="239" t="s">
        <v>160</v>
      </c>
      <c r="C236" s="240">
        <v>0</v>
      </c>
      <c r="D236" s="240">
        <v>0</v>
      </c>
      <c r="E236" s="240"/>
    </row>
    <row r="237" spans="1:5" ht="25.5" x14ac:dyDescent="0.25">
      <c r="A237" s="241" t="s">
        <v>163</v>
      </c>
      <c r="B237" s="239" t="s">
        <v>164</v>
      </c>
      <c r="C237" s="242">
        <v>0</v>
      </c>
      <c r="D237" s="242">
        <v>0</v>
      </c>
      <c r="E237" s="243"/>
    </row>
    <row r="238" spans="1:5" ht="25.5" x14ac:dyDescent="0.25">
      <c r="A238" s="238" t="s">
        <v>232</v>
      </c>
      <c r="B238" s="239" t="s">
        <v>233</v>
      </c>
      <c r="C238" s="240">
        <v>0</v>
      </c>
      <c r="D238" s="240">
        <v>0</v>
      </c>
      <c r="E238" s="246"/>
    </row>
    <row r="239" spans="1:5" ht="25.5" x14ac:dyDescent="0.25">
      <c r="A239" s="241" t="s">
        <v>441</v>
      </c>
      <c r="B239" s="239" t="s">
        <v>360</v>
      </c>
      <c r="C239" s="242">
        <v>0</v>
      </c>
      <c r="D239" s="242">
        <v>0</v>
      </c>
      <c r="E239" s="243"/>
    </row>
    <row r="240" spans="1:5" ht="25.5" x14ac:dyDescent="0.25">
      <c r="A240" s="235">
        <v>5043</v>
      </c>
      <c r="B240" s="236" t="s">
        <v>571</v>
      </c>
      <c r="C240" s="247">
        <f>C241+C246+C272+C276+C279+C282+C295+C285</f>
        <v>0</v>
      </c>
      <c r="D240" s="247">
        <f>D241+D246+D272+D276+D279+D282+D295+D285</f>
        <v>2200.3000000000002</v>
      </c>
      <c r="E240" s="247" t="e">
        <f>D240/C240*100</f>
        <v>#DIV/0!</v>
      </c>
    </row>
    <row r="241" spans="1:5" x14ac:dyDescent="0.25">
      <c r="A241" s="238" t="s">
        <v>82</v>
      </c>
      <c r="B241" s="239" t="s">
        <v>83</v>
      </c>
      <c r="C241" s="240">
        <f>C242+C243+C244+C245</f>
        <v>0</v>
      </c>
      <c r="D241" s="240">
        <v>0</v>
      </c>
      <c r="E241" s="240" t="e">
        <f>D241/C241*100</f>
        <v>#DIV/0!</v>
      </c>
    </row>
    <row r="242" spans="1:5" x14ac:dyDescent="0.25">
      <c r="A242" s="241" t="s">
        <v>86</v>
      </c>
      <c r="B242" s="239" t="s">
        <v>87</v>
      </c>
      <c r="C242" s="242">
        <v>0</v>
      </c>
      <c r="D242" s="242">
        <v>0</v>
      </c>
      <c r="E242" s="243"/>
    </row>
    <row r="243" spans="1:5" x14ac:dyDescent="0.25">
      <c r="A243" s="241" t="s">
        <v>88</v>
      </c>
      <c r="B243" s="239" t="s">
        <v>89</v>
      </c>
      <c r="C243" s="242">
        <v>0</v>
      </c>
      <c r="D243" s="242">
        <v>0</v>
      </c>
      <c r="E243" s="243"/>
    </row>
    <row r="244" spans="1:5" x14ac:dyDescent="0.25">
      <c r="A244" s="241" t="s">
        <v>92</v>
      </c>
      <c r="B244" s="239" t="s">
        <v>91</v>
      </c>
      <c r="C244" s="242">
        <v>0</v>
      </c>
      <c r="D244" s="242">
        <v>0</v>
      </c>
      <c r="E244" s="243"/>
    </row>
    <row r="245" spans="1:5" ht="25.5" x14ac:dyDescent="0.25">
      <c r="A245" s="241" t="s">
        <v>95</v>
      </c>
      <c r="B245" s="239" t="s">
        <v>96</v>
      </c>
      <c r="C245" s="242">
        <v>0</v>
      </c>
      <c r="D245" s="242">
        <v>0</v>
      </c>
      <c r="E245" s="243"/>
    </row>
    <row r="246" spans="1:5" x14ac:dyDescent="0.25">
      <c r="A246" s="238" t="s">
        <v>97</v>
      </c>
      <c r="B246" s="239" t="s">
        <v>98</v>
      </c>
      <c r="C246" s="240">
        <f>SUM(C247:C271)</f>
        <v>0</v>
      </c>
      <c r="D246" s="240">
        <f t="shared" ref="D246" si="31">SUM(D247:D271)</f>
        <v>955.3</v>
      </c>
      <c r="E246" s="240" t="e">
        <f>D246/C246*100</f>
        <v>#DIV/0!</v>
      </c>
    </row>
    <row r="247" spans="1:5" x14ac:dyDescent="0.25">
      <c r="A247" s="241" t="s">
        <v>101</v>
      </c>
      <c r="B247" s="239" t="s">
        <v>102</v>
      </c>
      <c r="C247" s="242">
        <v>0</v>
      </c>
      <c r="D247" s="242">
        <v>0</v>
      </c>
      <c r="E247" s="243"/>
    </row>
    <row r="248" spans="1:5" ht="25.5" x14ac:dyDescent="0.25">
      <c r="A248" s="241" t="s">
        <v>103</v>
      </c>
      <c r="B248" s="239" t="s">
        <v>104</v>
      </c>
      <c r="C248" s="242">
        <v>0</v>
      </c>
      <c r="D248" s="242">
        <v>0</v>
      </c>
      <c r="E248" s="243"/>
    </row>
    <row r="249" spans="1:5" x14ac:dyDescent="0.25">
      <c r="A249" s="241" t="s">
        <v>105</v>
      </c>
      <c r="B249" s="239" t="s">
        <v>106</v>
      </c>
      <c r="C249" s="242">
        <v>0</v>
      </c>
      <c r="D249" s="242">
        <v>0</v>
      </c>
      <c r="E249" s="243"/>
    </row>
    <row r="250" spans="1:5" ht="25.5" x14ac:dyDescent="0.25">
      <c r="A250" s="241" t="s">
        <v>107</v>
      </c>
      <c r="B250" s="239" t="s">
        <v>108</v>
      </c>
      <c r="C250" s="242">
        <v>0</v>
      </c>
      <c r="D250" s="242">
        <v>0</v>
      </c>
      <c r="E250" s="243"/>
    </row>
    <row r="251" spans="1:5" ht="25.5" x14ac:dyDescent="0.25">
      <c r="A251" s="241" t="s">
        <v>111</v>
      </c>
      <c r="B251" s="239" t="s">
        <v>112</v>
      </c>
      <c r="C251" s="242">
        <v>0</v>
      </c>
      <c r="D251" s="242">
        <v>955.3</v>
      </c>
      <c r="E251" s="243"/>
    </row>
    <row r="252" spans="1:5" x14ac:dyDescent="0.25">
      <c r="A252" s="241" t="s">
        <v>379</v>
      </c>
      <c r="B252" s="239" t="s">
        <v>380</v>
      </c>
      <c r="C252" s="242">
        <v>0</v>
      </c>
      <c r="D252" s="242">
        <v>0</v>
      </c>
      <c r="E252" s="243"/>
    </row>
    <row r="253" spans="1:5" x14ac:dyDescent="0.25">
      <c r="A253" s="241" t="s">
        <v>113</v>
      </c>
      <c r="B253" s="239" t="s">
        <v>114</v>
      </c>
      <c r="C253" s="242">
        <v>0</v>
      </c>
      <c r="D253" s="242">
        <v>0</v>
      </c>
      <c r="E253" s="243"/>
    </row>
    <row r="254" spans="1:5" ht="25.5" x14ac:dyDescent="0.25">
      <c r="A254" s="241" t="s">
        <v>115</v>
      </c>
      <c r="B254" s="239" t="s">
        <v>116</v>
      </c>
      <c r="C254" s="242">
        <v>0</v>
      </c>
      <c r="D254" s="242">
        <v>0</v>
      </c>
      <c r="E254" s="243"/>
    </row>
    <row r="255" spans="1:5" x14ac:dyDescent="0.25">
      <c r="A255" s="241" t="s">
        <v>117</v>
      </c>
      <c r="B255" s="239" t="s">
        <v>118</v>
      </c>
      <c r="C255" s="242">
        <v>0</v>
      </c>
      <c r="D255" s="242">
        <v>0</v>
      </c>
      <c r="E255" s="243"/>
    </row>
    <row r="256" spans="1:5" ht="25.5" x14ac:dyDescent="0.25">
      <c r="A256" s="241" t="s">
        <v>119</v>
      </c>
      <c r="B256" s="239" t="s">
        <v>120</v>
      </c>
      <c r="C256" s="242">
        <v>0</v>
      </c>
      <c r="D256" s="242">
        <v>0</v>
      </c>
      <c r="E256" s="243"/>
    </row>
    <row r="257" spans="1:5" x14ac:dyDescent="0.25">
      <c r="A257" s="241" t="s">
        <v>123</v>
      </c>
      <c r="B257" s="239" t="s">
        <v>124</v>
      </c>
      <c r="C257" s="242">
        <v>0</v>
      </c>
      <c r="D257" s="242">
        <v>0</v>
      </c>
      <c r="E257" s="243"/>
    </row>
    <row r="258" spans="1:5" ht="25.5" x14ac:dyDescent="0.25">
      <c r="A258" s="241" t="s">
        <v>125</v>
      </c>
      <c r="B258" s="239" t="s">
        <v>126</v>
      </c>
      <c r="C258" s="242">
        <v>0</v>
      </c>
      <c r="D258" s="242">
        <v>0</v>
      </c>
      <c r="E258" s="243"/>
    </row>
    <row r="259" spans="1:5" x14ac:dyDescent="0.25">
      <c r="A259" s="241" t="s">
        <v>127</v>
      </c>
      <c r="B259" s="239" t="s">
        <v>128</v>
      </c>
      <c r="C259" s="242">
        <v>0</v>
      </c>
      <c r="D259" s="242">
        <v>0</v>
      </c>
      <c r="E259" s="243"/>
    </row>
    <row r="260" spans="1:5" x14ac:dyDescent="0.25">
      <c r="A260" s="241" t="s">
        <v>129</v>
      </c>
      <c r="B260" s="239" t="s">
        <v>130</v>
      </c>
      <c r="C260" s="242">
        <v>0</v>
      </c>
      <c r="D260" s="242">
        <v>0</v>
      </c>
      <c r="E260" s="243"/>
    </row>
    <row r="261" spans="1:5" x14ac:dyDescent="0.25">
      <c r="A261" s="241" t="s">
        <v>131</v>
      </c>
      <c r="B261" s="239" t="s">
        <v>132</v>
      </c>
      <c r="C261" s="242">
        <v>0</v>
      </c>
      <c r="D261" s="242">
        <v>0</v>
      </c>
      <c r="E261" s="243"/>
    </row>
    <row r="262" spans="1:5" x14ac:dyDescent="0.25">
      <c r="A262" s="241" t="s">
        <v>133</v>
      </c>
      <c r="B262" s="239" t="s">
        <v>134</v>
      </c>
      <c r="C262" s="242">
        <v>0</v>
      </c>
      <c r="D262" s="242">
        <v>0</v>
      </c>
      <c r="E262" s="243"/>
    </row>
    <row r="263" spans="1:5" x14ac:dyDescent="0.25">
      <c r="A263" s="241" t="s">
        <v>135</v>
      </c>
      <c r="B263" s="239" t="s">
        <v>136</v>
      </c>
      <c r="C263" s="242">
        <v>0</v>
      </c>
      <c r="D263" s="242">
        <v>0</v>
      </c>
      <c r="E263" s="243"/>
    </row>
    <row r="264" spans="1:5" x14ac:dyDescent="0.25">
      <c r="A264" s="241" t="s">
        <v>137</v>
      </c>
      <c r="B264" s="239" t="s">
        <v>138</v>
      </c>
      <c r="C264" s="242">
        <v>0</v>
      </c>
      <c r="D264" s="242">
        <v>0</v>
      </c>
      <c r="E264" s="243"/>
    </row>
    <row r="265" spans="1:5" x14ac:dyDescent="0.25">
      <c r="A265" s="241" t="s">
        <v>139</v>
      </c>
      <c r="B265" s="239" t="s">
        <v>140</v>
      </c>
      <c r="C265" s="242">
        <v>0</v>
      </c>
      <c r="D265" s="242">
        <v>0</v>
      </c>
      <c r="E265" s="243"/>
    </row>
    <row r="266" spans="1:5" ht="25.5" x14ac:dyDescent="0.25">
      <c r="A266" s="241" t="s">
        <v>143</v>
      </c>
      <c r="B266" s="239" t="s">
        <v>142</v>
      </c>
      <c r="C266" s="242">
        <v>0</v>
      </c>
      <c r="D266" s="242">
        <v>0</v>
      </c>
      <c r="E266" s="243"/>
    </row>
    <row r="267" spans="1:5" x14ac:dyDescent="0.25">
      <c r="A267" s="241" t="s">
        <v>148</v>
      </c>
      <c r="B267" s="239" t="s">
        <v>149</v>
      </c>
      <c r="C267" s="242">
        <v>0</v>
      </c>
      <c r="D267" s="242">
        <v>0</v>
      </c>
      <c r="E267" s="243"/>
    </row>
    <row r="268" spans="1:5" x14ac:dyDescent="0.25">
      <c r="A268" s="241" t="s">
        <v>150</v>
      </c>
      <c r="B268" s="239" t="s">
        <v>151</v>
      </c>
      <c r="C268" s="242">
        <v>0</v>
      </c>
      <c r="D268" s="242">
        <v>0</v>
      </c>
      <c r="E268" s="243"/>
    </row>
    <row r="269" spans="1:5" x14ac:dyDescent="0.25">
      <c r="A269" s="241" t="s">
        <v>152</v>
      </c>
      <c r="B269" s="239" t="s">
        <v>153</v>
      </c>
      <c r="C269" s="242">
        <v>0</v>
      </c>
      <c r="D269" s="242">
        <v>0</v>
      </c>
      <c r="E269" s="243"/>
    </row>
    <row r="270" spans="1:5" x14ac:dyDescent="0.25">
      <c r="A270" s="241" t="s">
        <v>154</v>
      </c>
      <c r="B270" s="239" t="s">
        <v>155</v>
      </c>
      <c r="C270" s="242">
        <v>0</v>
      </c>
      <c r="D270" s="242">
        <v>0</v>
      </c>
      <c r="E270" s="243"/>
    </row>
    <row r="271" spans="1:5" ht="25.5" x14ac:dyDescent="0.25">
      <c r="A271" s="241" t="s">
        <v>158</v>
      </c>
      <c r="B271" s="239" t="s">
        <v>145</v>
      </c>
      <c r="C271" s="242">
        <v>0</v>
      </c>
      <c r="D271" s="242">
        <v>0</v>
      </c>
      <c r="E271" s="243"/>
    </row>
    <row r="272" spans="1:5" x14ac:dyDescent="0.25">
      <c r="A272" s="238" t="s">
        <v>159</v>
      </c>
      <c r="B272" s="239" t="s">
        <v>160</v>
      </c>
      <c r="C272" s="240">
        <f t="shared" ref="C272:D272" si="32">C273+C274+C275</f>
        <v>0</v>
      </c>
      <c r="D272" s="240">
        <f t="shared" si="32"/>
        <v>0</v>
      </c>
      <c r="E272" s="240" t="e">
        <f>D272/C272*100</f>
        <v>#DIV/0!</v>
      </c>
    </row>
    <row r="273" spans="1:5" ht="25.5" x14ac:dyDescent="0.25">
      <c r="A273" s="241" t="s">
        <v>163</v>
      </c>
      <c r="B273" s="239" t="s">
        <v>164</v>
      </c>
      <c r="C273" s="242">
        <v>0</v>
      </c>
      <c r="D273" s="242">
        <v>0</v>
      </c>
      <c r="E273" s="243"/>
    </row>
    <row r="274" spans="1:5" ht="25.5" x14ac:dyDescent="0.25">
      <c r="A274" s="241" t="s">
        <v>387</v>
      </c>
      <c r="B274" s="239" t="s">
        <v>388</v>
      </c>
      <c r="C274" s="242">
        <v>0</v>
      </c>
      <c r="D274" s="242">
        <v>0</v>
      </c>
      <c r="E274" s="243"/>
    </row>
    <row r="275" spans="1:5" ht="25.5" x14ac:dyDescent="0.25">
      <c r="A275" s="241" t="s">
        <v>391</v>
      </c>
      <c r="B275" s="239" t="s">
        <v>392</v>
      </c>
      <c r="C275" s="242">
        <v>0</v>
      </c>
      <c r="D275" s="242">
        <v>0</v>
      </c>
      <c r="E275" s="243"/>
    </row>
    <row r="276" spans="1:5" ht="25.5" x14ac:dyDescent="0.25">
      <c r="A276" s="238" t="s">
        <v>174</v>
      </c>
      <c r="B276" s="239" t="s">
        <v>175</v>
      </c>
      <c r="C276" s="240">
        <f t="shared" ref="C276:D276" si="33">C277+C278</f>
        <v>0</v>
      </c>
      <c r="D276" s="240">
        <f t="shared" si="33"/>
        <v>0</v>
      </c>
      <c r="E276" s="246"/>
    </row>
    <row r="277" spans="1:5" ht="25.5" x14ac:dyDescent="0.25">
      <c r="A277" s="241" t="s">
        <v>178</v>
      </c>
      <c r="B277" s="239" t="s">
        <v>179</v>
      </c>
      <c r="C277" s="242">
        <v>0</v>
      </c>
      <c r="D277" s="242">
        <v>0</v>
      </c>
      <c r="E277" s="243"/>
    </row>
    <row r="278" spans="1:5" ht="38.25" x14ac:dyDescent="0.25">
      <c r="A278" s="241" t="s">
        <v>196</v>
      </c>
      <c r="B278" s="239" t="s">
        <v>197</v>
      </c>
      <c r="C278" s="242">
        <v>0</v>
      </c>
      <c r="D278" s="242">
        <v>0</v>
      </c>
      <c r="E278" s="243"/>
    </row>
    <row r="279" spans="1:5" ht="38.25" x14ac:dyDescent="0.25">
      <c r="A279" s="238" t="s">
        <v>202</v>
      </c>
      <c r="B279" s="239" t="s">
        <v>203</v>
      </c>
      <c r="C279" s="240">
        <f t="shared" ref="C279:D279" si="34">C280+C281</f>
        <v>0</v>
      </c>
      <c r="D279" s="240">
        <f t="shared" si="34"/>
        <v>0</v>
      </c>
      <c r="E279" s="240"/>
    </row>
    <row r="280" spans="1:5" ht="25.5" x14ac:dyDescent="0.25">
      <c r="A280" s="241" t="s">
        <v>206</v>
      </c>
      <c r="B280" s="239" t="s">
        <v>207</v>
      </c>
      <c r="C280" s="242">
        <v>0</v>
      </c>
      <c r="D280" s="242">
        <v>0</v>
      </c>
      <c r="E280" s="243"/>
    </row>
    <row r="281" spans="1:5" ht="25.5" x14ac:dyDescent="0.25">
      <c r="A281" s="241" t="s">
        <v>410</v>
      </c>
      <c r="B281" s="239" t="s">
        <v>411</v>
      </c>
      <c r="C281" s="242">
        <v>0</v>
      </c>
      <c r="D281" s="242">
        <v>0</v>
      </c>
      <c r="E281" s="243"/>
    </row>
    <row r="282" spans="1:5" ht="25.5" x14ac:dyDescent="0.25">
      <c r="A282" s="238" t="s">
        <v>58</v>
      </c>
      <c r="B282" s="239" t="s">
        <v>227</v>
      </c>
      <c r="C282" s="240">
        <f t="shared" ref="C282:D282" si="35">C283+C284</f>
        <v>0</v>
      </c>
      <c r="D282" s="240">
        <f t="shared" si="35"/>
        <v>0</v>
      </c>
      <c r="E282" s="246"/>
    </row>
    <row r="283" spans="1:5" x14ac:dyDescent="0.25">
      <c r="A283" s="241" t="s">
        <v>230</v>
      </c>
      <c r="B283" s="239" t="s">
        <v>231</v>
      </c>
      <c r="C283" s="242">
        <v>0</v>
      </c>
      <c r="D283" s="242">
        <v>0</v>
      </c>
      <c r="E283" s="243"/>
    </row>
    <row r="284" spans="1:5" x14ac:dyDescent="0.25">
      <c r="A284" s="241" t="s">
        <v>428</v>
      </c>
      <c r="B284" s="239" t="s">
        <v>346</v>
      </c>
      <c r="C284" s="242">
        <v>0</v>
      </c>
      <c r="D284" s="242">
        <v>0</v>
      </c>
      <c r="E284" s="243"/>
    </row>
    <row r="285" spans="1:5" ht="25.5" x14ac:dyDescent="0.25">
      <c r="A285" s="238" t="s">
        <v>232</v>
      </c>
      <c r="B285" s="239" t="s">
        <v>233</v>
      </c>
      <c r="C285" s="240">
        <f t="shared" ref="C285:D285" si="36">SUM(C286:C294)</f>
        <v>0</v>
      </c>
      <c r="D285" s="240">
        <f t="shared" si="36"/>
        <v>1245</v>
      </c>
      <c r="E285" s="240" t="e">
        <f>D285/C285*100</f>
        <v>#DIV/0!</v>
      </c>
    </row>
    <row r="286" spans="1:5" x14ac:dyDescent="0.25">
      <c r="A286" s="241" t="s">
        <v>240</v>
      </c>
      <c r="B286" s="239" t="s">
        <v>241</v>
      </c>
      <c r="C286" s="242">
        <v>0</v>
      </c>
      <c r="D286" s="242">
        <v>0</v>
      </c>
      <c r="E286" s="243"/>
    </row>
    <row r="287" spans="1:5" x14ac:dyDescent="0.25">
      <c r="A287" s="241" t="s">
        <v>434</v>
      </c>
      <c r="B287" s="239" t="s">
        <v>435</v>
      </c>
      <c r="C287" s="242">
        <v>0</v>
      </c>
      <c r="D287" s="242">
        <v>0</v>
      </c>
      <c r="E287" s="243"/>
    </row>
    <row r="288" spans="1:5" x14ac:dyDescent="0.25">
      <c r="A288" s="241" t="s">
        <v>436</v>
      </c>
      <c r="B288" s="239" t="s">
        <v>437</v>
      </c>
      <c r="C288" s="242">
        <v>0</v>
      </c>
      <c r="D288" s="242">
        <v>0</v>
      </c>
      <c r="E288" s="243"/>
    </row>
    <row r="289" spans="1:5" ht="25.5" x14ac:dyDescent="0.25">
      <c r="A289" s="241" t="s">
        <v>242</v>
      </c>
      <c r="B289" s="239" t="s">
        <v>243</v>
      </c>
      <c r="C289" s="242">
        <v>0</v>
      </c>
      <c r="D289" s="242">
        <v>0</v>
      </c>
      <c r="E289" s="243"/>
    </row>
    <row r="290" spans="1:5" x14ac:dyDescent="0.25">
      <c r="A290" s="241" t="s">
        <v>438</v>
      </c>
      <c r="B290" s="239" t="s">
        <v>439</v>
      </c>
      <c r="C290" s="242">
        <v>0</v>
      </c>
      <c r="D290" s="242">
        <v>1245</v>
      </c>
      <c r="E290" s="243"/>
    </row>
    <row r="291" spans="1:5" x14ac:dyDescent="0.25">
      <c r="A291" s="241" t="s">
        <v>440</v>
      </c>
      <c r="B291" s="239" t="s">
        <v>358</v>
      </c>
      <c r="C291" s="242">
        <v>0</v>
      </c>
      <c r="D291" s="242">
        <v>0</v>
      </c>
      <c r="E291" s="243"/>
    </row>
    <row r="292" spans="1:5" ht="25.5" x14ac:dyDescent="0.25">
      <c r="A292" s="241" t="s">
        <v>441</v>
      </c>
      <c r="B292" s="239" t="s">
        <v>360</v>
      </c>
      <c r="C292" s="242">
        <v>0</v>
      </c>
      <c r="D292" s="242">
        <v>0</v>
      </c>
      <c r="E292" s="243"/>
    </row>
    <row r="293" spans="1:5" x14ac:dyDescent="0.25">
      <c r="A293" s="241" t="s">
        <v>448</v>
      </c>
      <c r="B293" s="239" t="s">
        <v>449</v>
      </c>
      <c r="C293" s="242">
        <v>0</v>
      </c>
      <c r="D293" s="242">
        <v>0</v>
      </c>
      <c r="E293" s="243"/>
    </row>
    <row r="294" spans="1:5" x14ac:dyDescent="0.25">
      <c r="A294" s="241" t="s">
        <v>246</v>
      </c>
      <c r="B294" s="239" t="s">
        <v>247</v>
      </c>
      <c r="C294" s="242">
        <v>0</v>
      </c>
      <c r="D294" s="242">
        <v>0</v>
      </c>
      <c r="E294" s="243"/>
    </row>
    <row r="295" spans="1:5" ht="25.5" x14ac:dyDescent="0.25">
      <c r="A295" s="238" t="s">
        <v>248</v>
      </c>
      <c r="B295" s="239" t="s">
        <v>249</v>
      </c>
      <c r="C295" s="240">
        <f t="shared" ref="C295:D295" si="37">C296</f>
        <v>0</v>
      </c>
      <c r="D295" s="240">
        <f t="shared" si="37"/>
        <v>0</v>
      </c>
      <c r="E295" s="246"/>
    </row>
    <row r="296" spans="1:5" ht="25.5" x14ac:dyDescent="0.25">
      <c r="A296" s="241" t="s">
        <v>252</v>
      </c>
      <c r="B296" s="239" t="s">
        <v>251</v>
      </c>
      <c r="C296" s="242">
        <v>0</v>
      </c>
      <c r="D296" s="242">
        <v>0</v>
      </c>
      <c r="E296" s="243"/>
    </row>
    <row r="297" spans="1:5" x14ac:dyDescent="0.25">
      <c r="A297" s="235" t="s">
        <v>31</v>
      </c>
      <c r="B297" s="236" t="s">
        <v>484</v>
      </c>
      <c r="C297" s="247">
        <f t="shared" ref="C297" si="38">C298+C302+C321+C323+C325</f>
        <v>0</v>
      </c>
      <c r="D297" s="247">
        <f>D298+D302+D321+D323+D325</f>
        <v>33909.46</v>
      </c>
      <c r="E297" s="247" t="e">
        <f>D297/C297*100</f>
        <v>#DIV/0!</v>
      </c>
    </row>
    <row r="298" spans="1:5" x14ac:dyDescent="0.25">
      <c r="A298" s="238" t="s">
        <v>82</v>
      </c>
      <c r="B298" s="239" t="s">
        <v>83</v>
      </c>
      <c r="C298" s="240">
        <f t="shared" ref="C298:D298" si="39">C299+C300+C301</f>
        <v>0</v>
      </c>
      <c r="D298" s="240">
        <f t="shared" si="39"/>
        <v>20.190000000000001</v>
      </c>
      <c r="E298" s="240"/>
    </row>
    <row r="299" spans="1:5" x14ac:dyDescent="0.25">
      <c r="A299" s="241" t="s">
        <v>86</v>
      </c>
      <c r="B299" s="239" t="s">
        <v>87</v>
      </c>
      <c r="C299" s="242">
        <v>0</v>
      </c>
      <c r="D299" s="242">
        <v>0</v>
      </c>
      <c r="E299" s="243"/>
    </row>
    <row r="300" spans="1:5" x14ac:dyDescent="0.25">
      <c r="A300" s="241" t="s">
        <v>92</v>
      </c>
      <c r="B300" s="239" t="s">
        <v>91</v>
      </c>
      <c r="C300" s="242">
        <v>0</v>
      </c>
      <c r="D300" s="242">
        <v>20.190000000000001</v>
      </c>
      <c r="E300" s="243"/>
    </row>
    <row r="301" spans="1:5" ht="25.5" x14ac:dyDescent="0.25">
      <c r="A301" s="241" t="s">
        <v>95</v>
      </c>
      <c r="B301" s="239" t="s">
        <v>96</v>
      </c>
      <c r="C301" s="242">
        <v>0</v>
      </c>
      <c r="D301" s="242">
        <v>0</v>
      </c>
      <c r="E301" s="243"/>
    </row>
    <row r="302" spans="1:5" x14ac:dyDescent="0.25">
      <c r="A302" s="238" t="s">
        <v>97</v>
      </c>
      <c r="B302" s="239" t="s">
        <v>98</v>
      </c>
      <c r="C302" s="240">
        <f t="shared" ref="C302:D302" si="40">SUM(C303:C320)</f>
        <v>0</v>
      </c>
      <c r="D302" s="240">
        <f t="shared" si="40"/>
        <v>22833.27</v>
      </c>
      <c r="E302" s="240" t="e">
        <f>D302/C302*100</f>
        <v>#DIV/0!</v>
      </c>
    </row>
    <row r="303" spans="1:5" x14ac:dyDescent="0.25">
      <c r="A303" s="241" t="s">
        <v>101</v>
      </c>
      <c r="B303" s="239" t="s">
        <v>102</v>
      </c>
      <c r="C303" s="242">
        <v>0</v>
      </c>
      <c r="D303" s="242">
        <v>5521.05</v>
      </c>
      <c r="E303" s="243"/>
    </row>
    <row r="304" spans="1:5" ht="25.5" x14ac:dyDescent="0.25">
      <c r="A304" s="241" t="s">
        <v>103</v>
      </c>
      <c r="B304" s="239" t="s">
        <v>104</v>
      </c>
      <c r="C304" s="242">
        <v>0</v>
      </c>
      <c r="D304" s="242">
        <v>0</v>
      </c>
      <c r="E304" s="243"/>
    </row>
    <row r="305" spans="1:5" x14ac:dyDescent="0.25">
      <c r="A305" s="241" t="s">
        <v>105</v>
      </c>
      <c r="B305" s="239" t="s">
        <v>106</v>
      </c>
      <c r="C305" s="242">
        <v>0</v>
      </c>
      <c r="D305" s="242">
        <v>1999</v>
      </c>
      <c r="E305" s="243"/>
    </row>
    <row r="306" spans="1:5" ht="25.5" x14ac:dyDescent="0.25">
      <c r="A306" s="241" t="s">
        <v>111</v>
      </c>
      <c r="B306" s="239" t="s">
        <v>112</v>
      </c>
      <c r="C306" s="242">
        <v>0</v>
      </c>
      <c r="D306" s="242">
        <v>0</v>
      </c>
      <c r="E306" s="243"/>
    </row>
    <row r="307" spans="1:5" x14ac:dyDescent="0.25">
      <c r="A307" s="241" t="s">
        <v>379</v>
      </c>
      <c r="B307" s="239" t="s">
        <v>380</v>
      </c>
      <c r="C307" s="242">
        <v>0</v>
      </c>
      <c r="D307" s="242">
        <v>0</v>
      </c>
      <c r="E307" s="243"/>
    </row>
    <row r="308" spans="1:5" x14ac:dyDescent="0.25">
      <c r="A308" s="241" t="s">
        <v>113</v>
      </c>
      <c r="B308" s="239" t="s">
        <v>114</v>
      </c>
      <c r="C308" s="242">
        <v>0</v>
      </c>
      <c r="D308" s="242">
        <v>76.66</v>
      </c>
      <c r="E308" s="243"/>
    </row>
    <row r="309" spans="1:5" ht="25.5" x14ac:dyDescent="0.25">
      <c r="A309" s="241" t="s">
        <v>115</v>
      </c>
      <c r="B309" s="239" t="s">
        <v>116</v>
      </c>
      <c r="C309" s="242">
        <v>0</v>
      </c>
      <c r="D309" s="242">
        <v>0</v>
      </c>
      <c r="E309" s="243"/>
    </row>
    <row r="310" spans="1:5" x14ac:dyDescent="0.25">
      <c r="A310" s="241" t="s">
        <v>117</v>
      </c>
      <c r="B310" s="239" t="s">
        <v>118</v>
      </c>
      <c r="C310" s="242">
        <v>0</v>
      </c>
      <c r="D310" s="242">
        <v>0</v>
      </c>
      <c r="E310" s="243"/>
    </row>
    <row r="311" spans="1:5" x14ac:dyDescent="0.25">
      <c r="A311" s="241" t="s">
        <v>123</v>
      </c>
      <c r="B311" s="239" t="s">
        <v>124</v>
      </c>
      <c r="C311" s="242">
        <v>0</v>
      </c>
      <c r="D311" s="242">
        <v>1000</v>
      </c>
      <c r="E311" s="243"/>
    </row>
    <row r="312" spans="1:5" ht="25.5" x14ac:dyDescent="0.25">
      <c r="A312" s="241" t="s">
        <v>125</v>
      </c>
      <c r="B312" s="239" t="s">
        <v>126</v>
      </c>
      <c r="C312" s="242">
        <v>0</v>
      </c>
      <c r="D312" s="242">
        <v>0</v>
      </c>
      <c r="E312" s="243"/>
    </row>
    <row r="313" spans="1:5" x14ac:dyDescent="0.25">
      <c r="A313" s="241" t="s">
        <v>127</v>
      </c>
      <c r="B313" s="239" t="s">
        <v>128</v>
      </c>
      <c r="C313" s="242">
        <v>0</v>
      </c>
      <c r="D313" s="242">
        <v>0</v>
      </c>
      <c r="E313" s="243"/>
    </row>
    <row r="314" spans="1:5" x14ac:dyDescent="0.25">
      <c r="A314" s="241" t="s">
        <v>131</v>
      </c>
      <c r="B314" s="239" t="s">
        <v>132</v>
      </c>
      <c r="C314" s="242">
        <v>0</v>
      </c>
      <c r="D314" s="242">
        <v>615</v>
      </c>
      <c r="E314" s="243"/>
    </row>
    <row r="315" spans="1:5" x14ac:dyDescent="0.25">
      <c r="A315" s="241" t="s">
        <v>135</v>
      </c>
      <c r="B315" s="239" t="s">
        <v>136</v>
      </c>
      <c r="C315" s="242">
        <v>0</v>
      </c>
      <c r="D315" s="242">
        <v>685.37</v>
      </c>
      <c r="E315" s="243"/>
    </row>
    <row r="316" spans="1:5" x14ac:dyDescent="0.25">
      <c r="A316" s="241" t="s">
        <v>137</v>
      </c>
      <c r="B316" s="239" t="s">
        <v>138</v>
      </c>
      <c r="C316" s="242">
        <v>0</v>
      </c>
      <c r="D316" s="242">
        <v>0</v>
      </c>
      <c r="E316" s="243"/>
    </row>
    <row r="317" spans="1:5" x14ac:dyDescent="0.25">
      <c r="A317" s="241" t="s">
        <v>139</v>
      </c>
      <c r="B317" s="239" t="s">
        <v>140</v>
      </c>
      <c r="C317" s="242">
        <v>0</v>
      </c>
      <c r="D317" s="242">
        <v>6625.19</v>
      </c>
      <c r="E317" s="243"/>
    </row>
    <row r="318" spans="1:5" ht="25.5" x14ac:dyDescent="0.25">
      <c r="A318" s="241" t="s">
        <v>143</v>
      </c>
      <c r="B318" s="239" t="s">
        <v>142</v>
      </c>
      <c r="C318" s="242">
        <v>0</v>
      </c>
      <c r="D318" s="242">
        <v>3692.59</v>
      </c>
      <c r="E318" s="243"/>
    </row>
    <row r="319" spans="1:5" x14ac:dyDescent="0.25">
      <c r="A319" s="241" t="s">
        <v>150</v>
      </c>
      <c r="B319" s="239" t="s">
        <v>151</v>
      </c>
      <c r="C319" s="242">
        <v>0</v>
      </c>
      <c r="D319" s="242">
        <v>2618.41</v>
      </c>
      <c r="E319" s="243"/>
    </row>
    <row r="320" spans="1:5" ht="25.5" x14ac:dyDescent="0.25">
      <c r="A320" s="241" t="s">
        <v>158</v>
      </c>
      <c r="B320" s="239" t="s">
        <v>145</v>
      </c>
      <c r="C320" s="242">
        <v>0</v>
      </c>
      <c r="D320" s="242">
        <v>0</v>
      </c>
      <c r="E320" s="243"/>
    </row>
    <row r="321" spans="1:5" x14ac:dyDescent="0.25">
      <c r="A321" s="238" t="s">
        <v>159</v>
      </c>
      <c r="B321" s="239" t="s">
        <v>160</v>
      </c>
      <c r="C321" s="240">
        <f t="shared" ref="C321:D321" si="41">C322</f>
        <v>0</v>
      </c>
      <c r="D321" s="240">
        <f t="shared" si="41"/>
        <v>56</v>
      </c>
      <c r="E321" s="246"/>
    </row>
    <row r="322" spans="1:5" ht="25.5" x14ac:dyDescent="0.25">
      <c r="A322" s="241" t="s">
        <v>163</v>
      </c>
      <c r="B322" s="239" t="s">
        <v>164</v>
      </c>
      <c r="C322" s="242">
        <v>0</v>
      </c>
      <c r="D322" s="242">
        <v>56</v>
      </c>
      <c r="E322" s="243"/>
    </row>
    <row r="323" spans="1:5" ht="38.25" x14ac:dyDescent="0.25">
      <c r="A323" s="238" t="s">
        <v>202</v>
      </c>
      <c r="B323" s="239" t="s">
        <v>203</v>
      </c>
      <c r="C323" s="240">
        <f t="shared" ref="C323:D323" si="42">C324</f>
        <v>0</v>
      </c>
      <c r="D323" s="240">
        <f t="shared" si="42"/>
        <v>0</v>
      </c>
      <c r="E323" s="246"/>
    </row>
    <row r="324" spans="1:5" ht="25.5" x14ac:dyDescent="0.25">
      <c r="A324" s="241" t="s">
        <v>206</v>
      </c>
      <c r="B324" s="239" t="s">
        <v>207</v>
      </c>
      <c r="C324" s="242">
        <v>0</v>
      </c>
      <c r="D324" s="242">
        <v>0</v>
      </c>
      <c r="E324" s="243"/>
    </row>
    <row r="325" spans="1:5" ht="25.5" x14ac:dyDescent="0.25">
      <c r="A325" s="238" t="s">
        <v>232</v>
      </c>
      <c r="B325" s="239" t="s">
        <v>233</v>
      </c>
      <c r="C325" s="240">
        <f t="shared" ref="C325:D325" si="43">SUM(C326:C330)</f>
        <v>0</v>
      </c>
      <c r="D325" s="240">
        <f t="shared" si="43"/>
        <v>11000</v>
      </c>
      <c r="E325" s="240"/>
    </row>
    <row r="326" spans="1:5" x14ac:dyDescent="0.25">
      <c r="A326" s="241" t="s">
        <v>240</v>
      </c>
      <c r="B326" s="239" t="s">
        <v>241</v>
      </c>
      <c r="C326" s="242">
        <v>0</v>
      </c>
      <c r="D326" s="242">
        <v>0</v>
      </c>
      <c r="E326" s="243"/>
    </row>
    <row r="327" spans="1:5" ht="25.5" x14ac:dyDescent="0.25">
      <c r="A327" s="241" t="s">
        <v>242</v>
      </c>
      <c r="B327" s="239" t="s">
        <v>243</v>
      </c>
      <c r="C327" s="242">
        <v>0</v>
      </c>
      <c r="D327" s="242">
        <v>0</v>
      </c>
      <c r="E327" s="243"/>
    </row>
    <row r="328" spans="1:5" x14ac:dyDescent="0.25">
      <c r="A328" s="241" t="s">
        <v>438</v>
      </c>
      <c r="B328" s="239" t="s">
        <v>439</v>
      </c>
      <c r="C328" s="242">
        <v>0</v>
      </c>
      <c r="D328" s="242">
        <v>0</v>
      </c>
      <c r="E328" s="243"/>
    </row>
    <row r="329" spans="1:5" x14ac:dyDescent="0.25">
      <c r="A329" s="241" t="s">
        <v>440</v>
      </c>
      <c r="B329" s="239" t="s">
        <v>358</v>
      </c>
      <c r="C329" s="242">
        <v>0</v>
      </c>
      <c r="D329" s="242">
        <v>11000</v>
      </c>
      <c r="E329" s="243"/>
    </row>
    <row r="330" spans="1:5" x14ac:dyDescent="0.25">
      <c r="A330" s="241">
        <v>4241</v>
      </c>
      <c r="B330" s="239" t="s">
        <v>449</v>
      </c>
      <c r="C330" s="242">
        <v>0</v>
      </c>
      <c r="D330" s="249">
        <v>0</v>
      </c>
      <c r="E330" s="243"/>
    </row>
    <row r="331" spans="1:5" ht="25.5" x14ac:dyDescent="0.25">
      <c r="A331" s="245" t="s">
        <v>337</v>
      </c>
      <c r="B331" s="239" t="s">
        <v>485</v>
      </c>
      <c r="C331" s="240">
        <v>0</v>
      </c>
      <c r="D331" s="240">
        <v>0</v>
      </c>
      <c r="E331" s="240"/>
    </row>
    <row r="332" spans="1:5" x14ac:dyDescent="0.25">
      <c r="A332" s="238" t="s">
        <v>97</v>
      </c>
      <c r="B332" s="239" t="s">
        <v>98</v>
      </c>
      <c r="C332" s="240">
        <v>0</v>
      </c>
      <c r="D332" s="240">
        <v>0</v>
      </c>
      <c r="E332" s="246"/>
    </row>
    <row r="333" spans="1:5" x14ac:dyDescent="0.25">
      <c r="A333" s="241" t="s">
        <v>135</v>
      </c>
      <c r="B333" s="239" t="s">
        <v>136</v>
      </c>
      <c r="C333" s="242">
        <v>0</v>
      </c>
      <c r="D333" s="242">
        <v>0</v>
      </c>
      <c r="E333" s="243"/>
    </row>
    <row r="334" spans="1:5" ht="25.5" x14ac:dyDescent="0.25">
      <c r="A334" s="238" t="s">
        <v>232</v>
      </c>
      <c r="B334" s="239" t="s">
        <v>233</v>
      </c>
      <c r="C334" s="240">
        <v>0</v>
      </c>
      <c r="D334" s="240">
        <v>0</v>
      </c>
      <c r="E334" s="240"/>
    </row>
    <row r="335" spans="1:5" x14ac:dyDescent="0.25">
      <c r="A335" s="241" t="s">
        <v>240</v>
      </c>
      <c r="B335" s="239" t="s">
        <v>241</v>
      </c>
      <c r="C335" s="242">
        <v>0</v>
      </c>
      <c r="D335" s="242">
        <v>0</v>
      </c>
      <c r="E335" s="243"/>
    </row>
    <row r="336" spans="1:5" x14ac:dyDescent="0.25">
      <c r="A336" s="241" t="s">
        <v>434</v>
      </c>
      <c r="B336" s="239" t="s">
        <v>435</v>
      </c>
      <c r="C336" s="242">
        <v>0</v>
      </c>
      <c r="D336" s="242">
        <v>0</v>
      </c>
      <c r="E336" s="243"/>
    </row>
    <row r="337" spans="1:5" x14ac:dyDescent="0.25">
      <c r="A337" s="241" t="s">
        <v>436</v>
      </c>
      <c r="B337" s="239" t="s">
        <v>437</v>
      </c>
      <c r="C337" s="242">
        <v>0</v>
      </c>
      <c r="D337" s="242">
        <v>0</v>
      </c>
      <c r="E337" s="243"/>
    </row>
    <row r="338" spans="1:5" ht="25.5" x14ac:dyDescent="0.25">
      <c r="A338" s="241" t="s">
        <v>441</v>
      </c>
      <c r="B338" s="239" t="s">
        <v>360</v>
      </c>
      <c r="C338" s="242">
        <v>0</v>
      </c>
      <c r="D338" s="242">
        <v>0</v>
      </c>
      <c r="E338" s="243"/>
    </row>
    <row r="339" spans="1:5" x14ac:dyDescent="0.25">
      <c r="A339" s="241" t="s">
        <v>448</v>
      </c>
      <c r="B339" s="239" t="s">
        <v>449</v>
      </c>
      <c r="C339" s="242">
        <v>0</v>
      </c>
      <c r="D339" s="242">
        <v>557</v>
      </c>
      <c r="E339" s="243"/>
    </row>
    <row r="340" spans="1:5" ht="25.5" x14ac:dyDescent="0.25">
      <c r="A340" s="238" t="s">
        <v>248</v>
      </c>
      <c r="B340" s="239" t="s">
        <v>249</v>
      </c>
      <c r="C340" s="240">
        <v>0</v>
      </c>
      <c r="D340" s="240">
        <v>0</v>
      </c>
      <c r="E340" s="246"/>
    </row>
    <row r="341" spans="1:5" ht="25.5" x14ac:dyDescent="0.25">
      <c r="A341" s="241" t="s">
        <v>252</v>
      </c>
      <c r="B341" s="239" t="s">
        <v>251</v>
      </c>
      <c r="C341" s="242">
        <v>0</v>
      </c>
      <c r="D341" s="242">
        <v>0</v>
      </c>
      <c r="E341" s="243"/>
    </row>
    <row r="342" spans="1:5" ht="38.25" x14ac:dyDescent="0.25">
      <c r="A342" s="276" t="s">
        <v>559</v>
      </c>
      <c r="B342" s="277" t="s">
        <v>560</v>
      </c>
      <c r="C342" s="279">
        <f t="shared" ref="C342" si="44">C343</f>
        <v>0</v>
      </c>
      <c r="D342" s="279">
        <f>D343</f>
        <v>0</v>
      </c>
      <c r="E342" s="279" t="e">
        <f>D342/C342*100</f>
        <v>#DIV/0!</v>
      </c>
    </row>
    <row r="343" spans="1:5" ht="25.5" x14ac:dyDescent="0.25">
      <c r="A343" s="235">
        <v>563</v>
      </c>
      <c r="B343" s="236" t="s">
        <v>561</v>
      </c>
      <c r="C343" s="237">
        <f>C344+C347</f>
        <v>0</v>
      </c>
      <c r="D343" s="237">
        <f>D344+D347</f>
        <v>0</v>
      </c>
      <c r="E343" s="237" t="e">
        <f t="shared" ref="E343:E347" si="45">D343/C343*100</f>
        <v>#DIV/0!</v>
      </c>
    </row>
    <row r="344" spans="1:5" x14ac:dyDescent="0.25">
      <c r="A344" s="238" t="s">
        <v>82</v>
      </c>
      <c r="B344" s="239" t="s">
        <v>83</v>
      </c>
      <c r="C344" s="240">
        <f t="shared" ref="C344" si="46">C345+C346</f>
        <v>0</v>
      </c>
      <c r="D344" s="240">
        <f>D345+D346</f>
        <v>0</v>
      </c>
      <c r="E344" s="230" t="e">
        <f t="shared" si="45"/>
        <v>#DIV/0!</v>
      </c>
    </row>
    <row r="345" spans="1:5" x14ac:dyDescent="0.25">
      <c r="A345" s="241" t="s">
        <v>86</v>
      </c>
      <c r="B345" s="239" t="s">
        <v>87</v>
      </c>
      <c r="C345" s="242">
        <v>0</v>
      </c>
      <c r="D345" s="242">
        <v>0</v>
      </c>
      <c r="E345" s="230"/>
    </row>
    <row r="346" spans="1:5" ht="25.5" x14ac:dyDescent="0.25">
      <c r="A346" s="241" t="s">
        <v>95</v>
      </c>
      <c r="B346" s="239" t="s">
        <v>96</v>
      </c>
      <c r="C346" s="242">
        <v>0</v>
      </c>
      <c r="D346" s="242">
        <v>0</v>
      </c>
      <c r="E346" s="230"/>
    </row>
    <row r="347" spans="1:5" x14ac:dyDescent="0.25">
      <c r="A347" s="238" t="s">
        <v>97</v>
      </c>
      <c r="B347" s="239" t="s">
        <v>98</v>
      </c>
      <c r="C347" s="240">
        <f>SUM(C348:C362)</f>
        <v>0</v>
      </c>
      <c r="D347" s="240">
        <f>SUM(D348:D362)</f>
        <v>0</v>
      </c>
      <c r="E347" s="230" t="e">
        <f t="shared" si="45"/>
        <v>#DIV/0!</v>
      </c>
    </row>
    <row r="348" spans="1:5" x14ac:dyDescent="0.25">
      <c r="A348" s="241" t="s">
        <v>101</v>
      </c>
      <c r="B348" s="239" t="s">
        <v>102</v>
      </c>
      <c r="C348" s="242">
        <v>0</v>
      </c>
      <c r="D348" s="242">
        <v>0</v>
      </c>
      <c r="E348" s="243"/>
    </row>
    <row r="349" spans="1:5" ht="25.5" x14ac:dyDescent="0.25">
      <c r="A349" s="241" t="s">
        <v>103</v>
      </c>
      <c r="B349" s="239" t="s">
        <v>104</v>
      </c>
      <c r="C349" s="242">
        <v>0</v>
      </c>
      <c r="D349" s="242">
        <v>0</v>
      </c>
      <c r="E349" s="243"/>
    </row>
    <row r="350" spans="1:5" x14ac:dyDescent="0.25">
      <c r="A350" s="241" t="s">
        <v>105</v>
      </c>
      <c r="B350" s="239" t="s">
        <v>106</v>
      </c>
      <c r="C350" s="242">
        <v>0</v>
      </c>
      <c r="D350" s="242">
        <v>0</v>
      </c>
      <c r="E350" s="243"/>
    </row>
    <row r="351" spans="1:5" ht="25.5" x14ac:dyDescent="0.25">
      <c r="A351" s="241" t="s">
        <v>111</v>
      </c>
      <c r="B351" s="239" t="s">
        <v>112</v>
      </c>
      <c r="C351" s="242">
        <v>0</v>
      </c>
      <c r="D351" s="242">
        <v>0</v>
      </c>
      <c r="E351" s="243"/>
    </row>
    <row r="352" spans="1:5" x14ac:dyDescent="0.25">
      <c r="A352" s="241" t="s">
        <v>113</v>
      </c>
      <c r="B352" s="239" t="s">
        <v>114</v>
      </c>
      <c r="C352" s="242">
        <v>0</v>
      </c>
      <c r="D352" s="242">
        <v>0</v>
      </c>
      <c r="E352" s="243"/>
    </row>
    <row r="353" spans="1:5" x14ac:dyDescent="0.25">
      <c r="A353" s="241" t="s">
        <v>123</v>
      </c>
      <c r="B353" s="239" t="s">
        <v>124</v>
      </c>
      <c r="C353" s="242">
        <v>0</v>
      </c>
      <c r="D353" s="242">
        <v>0</v>
      </c>
      <c r="E353" s="243"/>
    </row>
    <row r="354" spans="1:5" x14ac:dyDescent="0.25">
      <c r="A354" s="241" t="s">
        <v>127</v>
      </c>
      <c r="B354" s="239" t="s">
        <v>128</v>
      </c>
      <c r="C354" s="242">
        <v>0</v>
      </c>
      <c r="D354" s="242">
        <v>0</v>
      </c>
      <c r="E354" s="243"/>
    </row>
    <row r="355" spans="1:5" x14ac:dyDescent="0.25">
      <c r="A355" s="241" t="s">
        <v>129</v>
      </c>
      <c r="B355" s="239" t="s">
        <v>130</v>
      </c>
      <c r="C355" s="242">
        <v>0</v>
      </c>
      <c r="D355" s="242">
        <v>0</v>
      </c>
      <c r="E355" s="243"/>
    </row>
    <row r="356" spans="1:5" x14ac:dyDescent="0.25">
      <c r="A356" s="241" t="s">
        <v>131</v>
      </c>
      <c r="B356" s="239" t="s">
        <v>132</v>
      </c>
      <c r="C356" s="242">
        <v>0</v>
      </c>
      <c r="D356" s="242">
        <v>0</v>
      </c>
      <c r="E356" s="243"/>
    </row>
    <row r="357" spans="1:5" x14ac:dyDescent="0.25">
      <c r="A357" s="241" t="s">
        <v>135</v>
      </c>
      <c r="B357" s="239" t="s">
        <v>136</v>
      </c>
      <c r="C357" s="242">
        <v>0</v>
      </c>
      <c r="D357" s="242">
        <v>0</v>
      </c>
      <c r="E357" s="243"/>
    </row>
    <row r="358" spans="1:5" x14ac:dyDescent="0.25">
      <c r="A358" s="241" t="s">
        <v>139</v>
      </c>
      <c r="B358" s="239" t="s">
        <v>140</v>
      </c>
      <c r="C358" s="242">
        <v>0</v>
      </c>
      <c r="D358" s="242">
        <v>0</v>
      </c>
      <c r="E358" s="243"/>
    </row>
    <row r="359" spans="1:5" ht="25.5" x14ac:dyDescent="0.25">
      <c r="A359" s="241" t="s">
        <v>143</v>
      </c>
      <c r="B359" s="239" t="s">
        <v>142</v>
      </c>
      <c r="C359" s="242">
        <v>0</v>
      </c>
      <c r="D359" s="242">
        <v>0</v>
      </c>
      <c r="E359" s="243"/>
    </row>
    <row r="360" spans="1:5" ht="38.25" x14ac:dyDescent="0.25">
      <c r="A360" s="241" t="s">
        <v>146</v>
      </c>
      <c r="B360" s="239" t="s">
        <v>147</v>
      </c>
      <c r="C360" s="242">
        <v>0</v>
      </c>
      <c r="D360" s="242">
        <v>0</v>
      </c>
      <c r="E360" s="243"/>
    </row>
    <row r="361" spans="1:5" x14ac:dyDescent="0.25">
      <c r="A361" s="241" t="s">
        <v>150</v>
      </c>
      <c r="B361" s="239" t="s">
        <v>151</v>
      </c>
      <c r="C361" s="242">
        <v>0</v>
      </c>
      <c r="D361" s="242">
        <v>0</v>
      </c>
      <c r="E361" s="243"/>
    </row>
    <row r="362" spans="1:5" x14ac:dyDescent="0.25">
      <c r="A362" s="241" t="s">
        <v>154</v>
      </c>
      <c r="B362" s="239" t="s">
        <v>155</v>
      </c>
      <c r="C362" s="242">
        <v>0</v>
      </c>
      <c r="D362" s="242">
        <v>0</v>
      </c>
      <c r="E362" s="243"/>
    </row>
    <row r="363" spans="1:5" x14ac:dyDescent="0.25">
      <c r="A363" s="238" t="s">
        <v>165</v>
      </c>
      <c r="B363" s="239" t="s">
        <v>166</v>
      </c>
      <c r="C363" s="240">
        <v>0</v>
      </c>
      <c r="D363" s="240">
        <v>0</v>
      </c>
      <c r="E363" s="240"/>
    </row>
    <row r="364" spans="1:5" ht="25.5" x14ac:dyDescent="0.25">
      <c r="A364" s="241" t="s">
        <v>169</v>
      </c>
      <c r="B364" s="239" t="s">
        <v>170</v>
      </c>
      <c r="C364" s="242">
        <v>0</v>
      </c>
      <c r="D364" s="242">
        <v>0</v>
      </c>
      <c r="E364" s="243"/>
    </row>
    <row r="365" spans="1:5" ht="25.5" x14ac:dyDescent="0.25">
      <c r="A365" s="238" t="s">
        <v>174</v>
      </c>
      <c r="B365" s="239" t="s">
        <v>175</v>
      </c>
      <c r="C365" s="240">
        <v>0</v>
      </c>
      <c r="D365" s="240">
        <v>0</v>
      </c>
      <c r="E365" s="240"/>
    </row>
    <row r="366" spans="1:5" ht="38.25" x14ac:dyDescent="0.25">
      <c r="A366" s="241" t="s">
        <v>196</v>
      </c>
      <c r="B366" s="239" t="s">
        <v>197</v>
      </c>
      <c r="C366" s="242">
        <v>0</v>
      </c>
      <c r="D366" s="242">
        <v>0</v>
      </c>
      <c r="E366" s="243"/>
    </row>
    <row r="367" spans="1:5" ht="38.25" x14ac:dyDescent="0.25">
      <c r="A367" s="241" t="s">
        <v>198</v>
      </c>
      <c r="B367" s="239" t="s">
        <v>199</v>
      </c>
      <c r="C367" s="242">
        <v>0</v>
      </c>
      <c r="D367" s="242">
        <v>0</v>
      </c>
      <c r="E367" s="243"/>
    </row>
    <row r="368" spans="1:5" ht="25.5" x14ac:dyDescent="0.25">
      <c r="A368" s="238" t="s">
        <v>232</v>
      </c>
      <c r="B368" s="239" t="s">
        <v>233</v>
      </c>
      <c r="C368" s="240">
        <v>0</v>
      </c>
      <c r="D368" s="240">
        <v>0</v>
      </c>
      <c r="E368" s="240"/>
    </row>
    <row r="369" spans="1:5" x14ac:dyDescent="0.25">
      <c r="A369" s="241" t="s">
        <v>236</v>
      </c>
      <c r="B369" s="239" t="s">
        <v>237</v>
      </c>
      <c r="C369" s="242">
        <v>0</v>
      </c>
      <c r="D369" s="242">
        <v>0</v>
      </c>
      <c r="E369" s="243"/>
    </row>
    <row r="370" spans="1:5" ht="25.5" x14ac:dyDescent="0.25">
      <c r="A370" s="241" t="s">
        <v>242</v>
      </c>
      <c r="B370" s="239" t="s">
        <v>243</v>
      </c>
      <c r="C370" s="242">
        <v>0</v>
      </c>
      <c r="D370" s="242">
        <v>0</v>
      </c>
      <c r="E370" s="243"/>
    </row>
    <row r="371" spans="1:5" ht="25.5" x14ac:dyDescent="0.25">
      <c r="A371" s="245" t="s">
        <v>562</v>
      </c>
      <c r="B371" s="239" t="s">
        <v>561</v>
      </c>
      <c r="C371" s="240">
        <v>0</v>
      </c>
      <c r="D371" s="240">
        <v>0</v>
      </c>
      <c r="E371" s="240"/>
    </row>
    <row r="372" spans="1:5" x14ac:dyDescent="0.25">
      <c r="A372" s="238" t="s">
        <v>82</v>
      </c>
      <c r="B372" s="239" t="s">
        <v>83</v>
      </c>
      <c r="C372" s="240">
        <v>0</v>
      </c>
      <c r="D372" s="240">
        <v>0</v>
      </c>
      <c r="E372" s="240"/>
    </row>
    <row r="373" spans="1:5" x14ac:dyDescent="0.25">
      <c r="A373" s="241" t="s">
        <v>86</v>
      </c>
      <c r="B373" s="239" t="s">
        <v>87</v>
      </c>
      <c r="C373" s="242">
        <v>0</v>
      </c>
      <c r="D373" s="242">
        <v>0</v>
      </c>
      <c r="E373" s="243"/>
    </row>
    <row r="374" spans="1:5" ht="25.5" x14ac:dyDescent="0.25">
      <c r="A374" s="241" t="s">
        <v>95</v>
      </c>
      <c r="B374" s="239" t="s">
        <v>96</v>
      </c>
      <c r="C374" s="242">
        <v>0</v>
      </c>
      <c r="D374" s="242">
        <v>0</v>
      </c>
      <c r="E374" s="243"/>
    </row>
    <row r="375" spans="1:5" x14ac:dyDescent="0.25">
      <c r="A375" s="238" t="s">
        <v>97</v>
      </c>
      <c r="B375" s="239" t="s">
        <v>98</v>
      </c>
      <c r="C375" s="240">
        <v>0</v>
      </c>
      <c r="D375" s="240">
        <v>0</v>
      </c>
      <c r="E375" s="240"/>
    </row>
    <row r="376" spans="1:5" x14ac:dyDescent="0.25">
      <c r="A376" s="241" t="s">
        <v>101</v>
      </c>
      <c r="B376" s="239" t="s">
        <v>102</v>
      </c>
      <c r="C376" s="242">
        <v>0</v>
      </c>
      <c r="D376" s="242">
        <v>0</v>
      </c>
      <c r="E376" s="243"/>
    </row>
    <row r="377" spans="1:5" ht="25.5" x14ac:dyDescent="0.25">
      <c r="A377" s="241" t="s">
        <v>103</v>
      </c>
      <c r="B377" s="239" t="s">
        <v>104</v>
      </c>
      <c r="C377" s="242">
        <v>0</v>
      </c>
      <c r="D377" s="242">
        <v>0</v>
      </c>
      <c r="E377" s="243"/>
    </row>
    <row r="378" spans="1:5" x14ac:dyDescent="0.25">
      <c r="A378" s="241" t="s">
        <v>105</v>
      </c>
      <c r="B378" s="239" t="s">
        <v>106</v>
      </c>
      <c r="C378" s="242">
        <v>0</v>
      </c>
      <c r="D378" s="242">
        <v>0</v>
      </c>
      <c r="E378" s="243"/>
    </row>
    <row r="379" spans="1:5" ht="25.5" x14ac:dyDescent="0.25">
      <c r="A379" s="241" t="s">
        <v>111</v>
      </c>
      <c r="B379" s="239" t="s">
        <v>112</v>
      </c>
      <c r="C379" s="242">
        <v>0</v>
      </c>
      <c r="D379" s="242">
        <v>0</v>
      </c>
      <c r="E379" s="243"/>
    </row>
    <row r="380" spans="1:5" x14ac:dyDescent="0.25">
      <c r="A380" s="241" t="s">
        <v>113</v>
      </c>
      <c r="B380" s="239" t="s">
        <v>114</v>
      </c>
      <c r="C380" s="242">
        <v>0</v>
      </c>
      <c r="D380" s="242">
        <v>0</v>
      </c>
      <c r="E380" s="243"/>
    </row>
    <row r="381" spans="1:5" x14ac:dyDescent="0.25">
      <c r="A381" s="241" t="s">
        <v>123</v>
      </c>
      <c r="B381" s="239" t="s">
        <v>124</v>
      </c>
      <c r="C381" s="242">
        <v>0</v>
      </c>
      <c r="D381" s="242">
        <v>0</v>
      </c>
      <c r="E381" s="243"/>
    </row>
    <row r="382" spans="1:5" x14ac:dyDescent="0.25">
      <c r="A382" s="241" t="s">
        <v>127</v>
      </c>
      <c r="B382" s="239" t="s">
        <v>128</v>
      </c>
      <c r="C382" s="242">
        <v>0</v>
      </c>
      <c r="D382" s="242">
        <v>0</v>
      </c>
      <c r="E382" s="243"/>
    </row>
    <row r="383" spans="1:5" x14ac:dyDescent="0.25">
      <c r="A383" s="241" t="s">
        <v>129</v>
      </c>
      <c r="B383" s="239" t="s">
        <v>130</v>
      </c>
      <c r="C383" s="242">
        <v>0</v>
      </c>
      <c r="D383" s="242">
        <v>0</v>
      </c>
      <c r="E383" s="243"/>
    </row>
    <row r="384" spans="1:5" x14ac:dyDescent="0.25">
      <c r="A384" s="241" t="s">
        <v>131</v>
      </c>
      <c r="B384" s="239" t="s">
        <v>132</v>
      </c>
      <c r="C384" s="242">
        <v>0</v>
      </c>
      <c r="D384" s="242">
        <v>0</v>
      </c>
      <c r="E384" s="243"/>
    </row>
    <row r="385" spans="1:5" x14ac:dyDescent="0.25">
      <c r="A385" s="241" t="s">
        <v>135</v>
      </c>
      <c r="B385" s="239" t="s">
        <v>136</v>
      </c>
      <c r="C385" s="242">
        <v>0</v>
      </c>
      <c r="D385" s="242">
        <v>0</v>
      </c>
      <c r="E385" s="243"/>
    </row>
    <row r="386" spans="1:5" x14ac:dyDescent="0.25">
      <c r="A386" s="241" t="s">
        <v>139</v>
      </c>
      <c r="B386" s="239" t="s">
        <v>140</v>
      </c>
      <c r="C386" s="242">
        <v>0</v>
      </c>
      <c r="D386" s="242">
        <v>0</v>
      </c>
      <c r="E386" s="243"/>
    </row>
    <row r="387" spans="1:5" ht="25.5" x14ac:dyDescent="0.25">
      <c r="A387" s="241" t="s">
        <v>143</v>
      </c>
      <c r="B387" s="239" t="s">
        <v>142</v>
      </c>
      <c r="C387" s="242">
        <v>0</v>
      </c>
      <c r="D387" s="242">
        <v>0</v>
      </c>
      <c r="E387" s="243"/>
    </row>
    <row r="388" spans="1:5" ht="38.25" x14ac:dyDescent="0.25">
      <c r="A388" s="241" t="s">
        <v>146</v>
      </c>
      <c r="B388" s="239" t="s">
        <v>147</v>
      </c>
      <c r="C388" s="242">
        <v>0</v>
      </c>
      <c r="D388" s="242">
        <v>0</v>
      </c>
      <c r="E388" s="243"/>
    </row>
    <row r="389" spans="1:5" x14ac:dyDescent="0.25">
      <c r="A389" s="241" t="s">
        <v>150</v>
      </c>
      <c r="B389" s="239" t="s">
        <v>151</v>
      </c>
      <c r="C389" s="242">
        <v>0</v>
      </c>
      <c r="D389" s="242">
        <v>0</v>
      </c>
      <c r="E389" s="243"/>
    </row>
    <row r="390" spans="1:5" x14ac:dyDescent="0.25">
      <c r="A390" s="241" t="s">
        <v>154</v>
      </c>
      <c r="B390" s="239" t="s">
        <v>155</v>
      </c>
      <c r="C390" s="242">
        <v>0</v>
      </c>
      <c r="D390" s="242">
        <v>0</v>
      </c>
      <c r="E390" s="243"/>
    </row>
    <row r="391" spans="1:5" x14ac:dyDescent="0.25">
      <c r="A391" s="238" t="s">
        <v>165</v>
      </c>
      <c r="B391" s="239" t="s">
        <v>166</v>
      </c>
      <c r="C391" s="240">
        <v>0</v>
      </c>
      <c r="D391" s="240">
        <v>0</v>
      </c>
      <c r="E391" s="240"/>
    </row>
    <row r="392" spans="1:5" ht="38.25" x14ac:dyDescent="0.25">
      <c r="A392" s="241" t="s">
        <v>173</v>
      </c>
      <c r="B392" s="239" t="s">
        <v>172</v>
      </c>
      <c r="C392" s="242">
        <v>0</v>
      </c>
      <c r="D392" s="242">
        <v>0</v>
      </c>
      <c r="E392" s="243"/>
    </row>
    <row r="393" spans="1:5" ht="25.5" x14ac:dyDescent="0.25">
      <c r="A393" s="238" t="s">
        <v>174</v>
      </c>
      <c r="B393" s="239" t="s">
        <v>175</v>
      </c>
      <c r="C393" s="240">
        <v>0</v>
      </c>
      <c r="D393" s="240">
        <v>0</v>
      </c>
      <c r="E393" s="240"/>
    </row>
    <row r="394" spans="1:5" ht="51" x14ac:dyDescent="0.25">
      <c r="A394" s="241" t="s">
        <v>403</v>
      </c>
      <c r="B394" s="239" t="s">
        <v>290</v>
      </c>
      <c r="C394" s="242">
        <v>0</v>
      </c>
      <c r="D394" s="242">
        <v>0</v>
      </c>
      <c r="E394" s="243"/>
    </row>
    <row r="395" spans="1:5" ht="51" x14ac:dyDescent="0.25">
      <c r="A395" s="241" t="s">
        <v>200</v>
      </c>
      <c r="B395" s="239" t="s">
        <v>201</v>
      </c>
      <c r="C395" s="242">
        <v>0</v>
      </c>
      <c r="D395" s="242">
        <v>0</v>
      </c>
      <c r="E395" s="243"/>
    </row>
    <row r="396" spans="1:5" ht="25.5" x14ac:dyDescent="0.25">
      <c r="A396" s="238" t="s">
        <v>232</v>
      </c>
      <c r="B396" s="239" t="s">
        <v>233</v>
      </c>
      <c r="C396" s="240">
        <v>0</v>
      </c>
      <c r="D396" s="240">
        <v>0</v>
      </c>
      <c r="E396" s="240"/>
    </row>
    <row r="397" spans="1:5" x14ac:dyDescent="0.25">
      <c r="A397" s="241" t="s">
        <v>236</v>
      </c>
      <c r="B397" s="239" t="s">
        <v>237</v>
      </c>
      <c r="C397" s="242">
        <v>0</v>
      </c>
      <c r="D397" s="242">
        <v>0</v>
      </c>
      <c r="E397" s="243"/>
    </row>
    <row r="398" spans="1:5" ht="25.5" x14ac:dyDescent="0.25">
      <c r="A398" s="241" t="s">
        <v>242</v>
      </c>
      <c r="B398" s="239" t="s">
        <v>243</v>
      </c>
      <c r="C398" s="242">
        <v>0</v>
      </c>
      <c r="D398" s="242">
        <v>0</v>
      </c>
      <c r="E398" s="243"/>
    </row>
  </sheetData>
  <mergeCells count="4">
    <mergeCell ref="A1:E1"/>
    <mergeCell ref="A2:E2"/>
    <mergeCell ref="A4:B4"/>
    <mergeCell ref="A5:B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4</vt:i4>
      </vt:variant>
    </vt:vector>
  </HeadingPairs>
  <TitlesOfParts>
    <vt:vector size="12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POSEBNI DIO KIFOS</vt:lpstr>
      <vt:lpstr>'A.1 PRIHODI EK'!Ispis_naslova</vt:lpstr>
      <vt:lpstr>'A.1 RASHODI EK'!Ispis_naslova</vt:lpstr>
      <vt:lpstr>'A.2 PRIHODI I RASHODI IF'!Ispis_naslova</vt:lpstr>
      <vt:lpstr>'B.1 RAČUN FINANC EK'!Ispis_naslova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Marija Zelić</cp:lastModifiedBy>
  <cp:lastPrinted>2026-07-20T07:23:10Z</cp:lastPrinted>
  <dcterms:created xsi:type="dcterms:W3CDTF">2024-02-22T20:30:43Z</dcterms:created>
  <dcterms:modified xsi:type="dcterms:W3CDTF">2026-07-20T07:28:26Z</dcterms:modified>
</cp:coreProperties>
</file>